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D0D5B7A0-8940-4177-8AF3-EC003546F12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AC-EJECUTADO " sheetId="3" r:id="rId1"/>
    <sheet name="P-INGRESOS" sheetId="5" r:id="rId2"/>
  </sheets>
  <definedNames>
    <definedName name="_xlnm._FilterDatabase" localSheetId="0" hidden="1">'PAC-EJECUTADO '!$C$227:$C$338</definedName>
    <definedName name="_xlnm.Print_Area" localSheetId="0">'PAC-EJECUTADO '!$B$1:$T$351</definedName>
    <definedName name="_xlnm.Print_Area" localSheetId="1">'P-INGRESOS'!$A$1:$S$36</definedName>
    <definedName name="_xlnm.Print_Titles" localSheetId="0">'PAC-EJECUTADO 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3" i="3" l="1"/>
  <c r="E316" i="3"/>
  <c r="E312" i="3"/>
  <c r="E310" i="3"/>
  <c r="E314" i="3"/>
  <c r="E319" i="3"/>
  <c r="E279" i="3"/>
  <c r="E190" i="3" l="1"/>
  <c r="E186" i="3"/>
  <c r="E189" i="3"/>
  <c r="E188" i="3"/>
  <c r="E169" i="3"/>
  <c r="E167" i="3"/>
  <c r="E170" i="3"/>
  <c r="E187" i="3"/>
  <c r="E212" i="3"/>
  <c r="E196" i="3"/>
  <c r="E191" i="3"/>
  <c r="R192" i="3" l="1"/>
  <c r="R188" i="3"/>
  <c r="S192" i="3" l="1"/>
  <c r="S188" i="3"/>
  <c r="T192" i="3" l="1"/>
  <c r="T188" i="3"/>
  <c r="Q17" i="5" l="1"/>
  <c r="R87" i="3"/>
  <c r="S87" i="3" s="1"/>
  <c r="T87" i="3" s="1"/>
  <c r="R58" i="3"/>
  <c r="S58" i="3" s="1"/>
  <c r="T58" i="3" s="1"/>
  <c r="Q151" i="3"/>
  <c r="P181" i="3" l="1"/>
  <c r="R206" i="3" l="1"/>
  <c r="P151" i="3"/>
  <c r="S206" i="3" l="1"/>
  <c r="R213" i="3"/>
  <c r="E156" i="3"/>
  <c r="R197" i="3"/>
  <c r="S197" i="3" s="1"/>
  <c r="T197" i="3" s="1"/>
  <c r="R170" i="3"/>
  <c r="S170" i="3" s="1"/>
  <c r="T170" i="3" s="1"/>
  <c r="R187" i="3"/>
  <c r="O53" i="3"/>
  <c r="T206" i="3" l="1"/>
  <c r="S213" i="3"/>
  <c r="T213" i="3" s="1"/>
  <c r="S187" i="3"/>
  <c r="T187" i="3" l="1"/>
  <c r="E237" i="3"/>
  <c r="E261" i="3"/>
  <c r="E281" i="3"/>
  <c r="E283" i="3"/>
  <c r="E289" i="3"/>
  <c r="E290" i="3"/>
  <c r="E291" i="3"/>
  <c r="E296" i="3"/>
  <c r="F274" i="3"/>
  <c r="G274" i="3"/>
  <c r="H274" i="3"/>
  <c r="I274" i="3"/>
  <c r="J274" i="3"/>
  <c r="K274" i="3"/>
  <c r="L274" i="3"/>
  <c r="M274" i="3"/>
  <c r="N274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7" i="3"/>
  <c r="E214" i="3"/>
  <c r="R80" i="3"/>
  <c r="S80" i="3" s="1"/>
  <c r="R215" i="3"/>
  <c r="R171" i="3"/>
  <c r="T171" i="3" s="1"/>
  <c r="N151" i="3"/>
  <c r="T80" i="3" l="1"/>
  <c r="S215" i="3"/>
  <c r="T215" i="3" s="1"/>
  <c r="R163" i="3" l="1"/>
  <c r="E163" i="3"/>
  <c r="S163" i="3" l="1"/>
  <c r="T163" i="3" s="1"/>
  <c r="E323" i="3" l="1"/>
  <c r="E245" i="3"/>
  <c r="L53" i="3" l="1"/>
  <c r="K9" i="5" l="1"/>
  <c r="K11" i="5"/>
  <c r="E195" i="3"/>
  <c r="F53" i="3"/>
  <c r="G53" i="3"/>
  <c r="H53" i="3"/>
  <c r="I53" i="3"/>
  <c r="J53" i="3"/>
  <c r="K53" i="3"/>
  <c r="F37" i="3"/>
  <c r="G37" i="3"/>
  <c r="H37" i="3"/>
  <c r="I37" i="3"/>
  <c r="J37" i="3"/>
  <c r="K37" i="3"/>
  <c r="L37" i="3"/>
  <c r="M37" i="3"/>
  <c r="N37" i="3"/>
  <c r="O37" i="3"/>
  <c r="P37" i="3"/>
  <c r="Q37" i="3"/>
  <c r="J11" i="3" l="1"/>
  <c r="S16" i="5"/>
  <c r="O271" i="3"/>
  <c r="E317" i="3"/>
  <c r="F251" i="3"/>
  <c r="G251" i="3"/>
  <c r="H251" i="3"/>
  <c r="I251" i="3"/>
  <c r="J251" i="3"/>
  <c r="E293" i="3"/>
  <c r="E292" i="3"/>
  <c r="E286" i="3"/>
  <c r="E282" i="3"/>
  <c r="E272" i="3"/>
  <c r="E270" i="3"/>
  <c r="E268" i="3"/>
  <c r="E255" i="3"/>
  <c r="E252" i="3"/>
  <c r="E251" i="3" s="1"/>
  <c r="E250" i="3"/>
  <c r="E249" i="3"/>
  <c r="E248" i="3"/>
  <c r="E247" i="3"/>
  <c r="E244" i="3"/>
  <c r="E241" i="3"/>
  <c r="E236" i="3"/>
  <c r="E157" i="3" l="1"/>
  <c r="S157" i="3" s="1"/>
  <c r="E155" i="3" l="1"/>
  <c r="M285" i="3"/>
  <c r="R119" i="3"/>
  <c r="S119" i="3" s="1"/>
  <c r="T119" i="3" s="1"/>
  <c r="R33" i="3"/>
  <c r="S33" i="3" s="1"/>
  <c r="T33" i="3" s="1"/>
  <c r="E11" i="3"/>
  <c r="E328" i="3"/>
  <c r="R145" i="3"/>
  <c r="S145" i="3" s="1"/>
  <c r="T145" i="3" s="1"/>
  <c r="D9" i="5" l="1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M53" i="3"/>
  <c r="N53" i="3"/>
  <c r="P53" i="3"/>
  <c r="Q53" i="3"/>
  <c r="R147" i="3"/>
  <c r="R142" i="3"/>
  <c r="R138" i="3"/>
  <c r="S138" i="3" s="1"/>
  <c r="R134" i="3"/>
  <c r="R130" i="3"/>
  <c r="R126" i="3"/>
  <c r="R122" i="3"/>
  <c r="R117" i="3"/>
  <c r="R113" i="3"/>
  <c r="S113" i="3" s="1"/>
  <c r="R109" i="3"/>
  <c r="S109" i="3" s="1"/>
  <c r="R105" i="3"/>
  <c r="R50" i="3"/>
  <c r="S50" i="3" s="1"/>
  <c r="R46" i="3"/>
  <c r="S46" i="3" s="1"/>
  <c r="R42" i="3"/>
  <c r="Q11" i="3"/>
  <c r="F259" i="3"/>
  <c r="G259" i="3"/>
  <c r="H259" i="3"/>
  <c r="I259" i="3"/>
  <c r="J259" i="3"/>
  <c r="K259" i="3"/>
  <c r="L259" i="3"/>
  <c r="M259" i="3"/>
  <c r="N259" i="3"/>
  <c r="O259" i="3"/>
  <c r="P259" i="3"/>
  <c r="Q259" i="3"/>
  <c r="F267" i="3"/>
  <c r="G267" i="3"/>
  <c r="H267" i="3"/>
  <c r="I267" i="3"/>
  <c r="J267" i="3"/>
  <c r="K267" i="3"/>
  <c r="L267" i="3"/>
  <c r="M267" i="3"/>
  <c r="N267" i="3"/>
  <c r="O267" i="3"/>
  <c r="P267" i="3"/>
  <c r="Q267" i="3"/>
  <c r="F271" i="3"/>
  <c r="G271" i="3"/>
  <c r="H271" i="3"/>
  <c r="I271" i="3"/>
  <c r="J271" i="3"/>
  <c r="K271" i="3"/>
  <c r="L271" i="3"/>
  <c r="M271" i="3"/>
  <c r="N271" i="3"/>
  <c r="P271" i="3"/>
  <c r="Q271" i="3"/>
  <c r="R286" i="3"/>
  <c r="S286" i="3" s="1"/>
  <c r="F302" i="3"/>
  <c r="G302" i="3"/>
  <c r="H302" i="3"/>
  <c r="I302" i="3"/>
  <c r="J302" i="3"/>
  <c r="K302" i="3"/>
  <c r="L302" i="3"/>
  <c r="M302" i="3"/>
  <c r="N302" i="3"/>
  <c r="O302" i="3"/>
  <c r="P302" i="3"/>
  <c r="Q302" i="3"/>
  <c r="F308" i="3"/>
  <c r="G308" i="3"/>
  <c r="H308" i="3"/>
  <c r="I308" i="3"/>
  <c r="J308" i="3"/>
  <c r="K308" i="3"/>
  <c r="L308" i="3"/>
  <c r="M308" i="3"/>
  <c r="N308" i="3"/>
  <c r="O308" i="3"/>
  <c r="R323" i="3"/>
  <c r="S323" i="3" s="1"/>
  <c r="R251" i="3"/>
  <c r="R262" i="3"/>
  <c r="R263" i="3"/>
  <c r="R270" i="3"/>
  <c r="R272" i="3"/>
  <c r="S272" i="3" s="1"/>
  <c r="T272" i="3" s="1"/>
  <c r="R282" i="3"/>
  <c r="R283" i="3"/>
  <c r="S283" i="3" s="1"/>
  <c r="R284" i="3"/>
  <c r="S284" i="3" s="1"/>
  <c r="T284" i="3" s="1"/>
  <c r="R290" i="3"/>
  <c r="R291" i="3"/>
  <c r="R292" i="3"/>
  <c r="R293" i="3"/>
  <c r="R294" i="3"/>
  <c r="R295" i="3"/>
  <c r="R296" i="3"/>
  <c r="R245" i="3"/>
  <c r="R246" i="3"/>
  <c r="R247" i="3"/>
  <c r="R248" i="3"/>
  <c r="R249" i="3"/>
  <c r="R250" i="3"/>
  <c r="F243" i="3"/>
  <c r="G243" i="3"/>
  <c r="H243" i="3"/>
  <c r="I243" i="3"/>
  <c r="J243" i="3"/>
  <c r="K243" i="3"/>
  <c r="L243" i="3"/>
  <c r="M243" i="3"/>
  <c r="N243" i="3"/>
  <c r="O243" i="3"/>
  <c r="P243" i="3"/>
  <c r="Q243" i="3"/>
  <c r="F240" i="3"/>
  <c r="F239" i="3" s="1"/>
  <c r="G240" i="3"/>
  <c r="H240" i="3"/>
  <c r="I240" i="3"/>
  <c r="J240" i="3"/>
  <c r="K240" i="3"/>
  <c r="L240" i="3"/>
  <c r="M240" i="3"/>
  <c r="N240" i="3"/>
  <c r="O240" i="3"/>
  <c r="P240" i="3"/>
  <c r="Q240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7" i="3"/>
  <c r="E308" i="3"/>
  <c r="R305" i="3"/>
  <c r="S305" i="3" s="1"/>
  <c r="R304" i="3"/>
  <c r="S304" i="3" s="1"/>
  <c r="R306" i="3"/>
  <c r="S306" i="3" s="1"/>
  <c r="E302" i="3"/>
  <c r="E285" i="3"/>
  <c r="E271" i="3"/>
  <c r="F280" i="3"/>
  <c r="G280" i="3"/>
  <c r="H280" i="3"/>
  <c r="I280" i="3"/>
  <c r="J280" i="3"/>
  <c r="K280" i="3"/>
  <c r="L280" i="3"/>
  <c r="M280" i="3"/>
  <c r="N280" i="3"/>
  <c r="O280" i="3"/>
  <c r="P280" i="3"/>
  <c r="Q280" i="3"/>
  <c r="E280" i="3"/>
  <c r="Q285" i="3"/>
  <c r="O285" i="3"/>
  <c r="N285" i="3"/>
  <c r="L285" i="3"/>
  <c r="K285" i="3"/>
  <c r="J285" i="3"/>
  <c r="I285" i="3"/>
  <c r="H285" i="3"/>
  <c r="G285" i="3"/>
  <c r="F285" i="3"/>
  <c r="O274" i="3"/>
  <c r="P274" i="3"/>
  <c r="Q274" i="3"/>
  <c r="E274" i="3"/>
  <c r="E267" i="3"/>
  <c r="E259" i="3"/>
  <c r="K251" i="3"/>
  <c r="L251" i="3"/>
  <c r="M251" i="3"/>
  <c r="N251" i="3"/>
  <c r="O251" i="3"/>
  <c r="P251" i="3"/>
  <c r="Q251" i="3"/>
  <c r="E243" i="3"/>
  <c r="E235" i="3"/>
  <c r="F11" i="3"/>
  <c r="G11" i="3"/>
  <c r="H11" i="3"/>
  <c r="I11" i="3"/>
  <c r="K11" i="3"/>
  <c r="L11" i="3"/>
  <c r="M11" i="3"/>
  <c r="N11" i="3"/>
  <c r="O11" i="3"/>
  <c r="P11" i="3"/>
  <c r="R189" i="3"/>
  <c r="S189" i="3" s="1"/>
  <c r="R183" i="3"/>
  <c r="S183" i="3" s="1"/>
  <c r="R182" i="3"/>
  <c r="S182" i="3" s="1"/>
  <c r="R178" i="3"/>
  <c r="S178" i="3" s="1"/>
  <c r="R174" i="3"/>
  <c r="R175" i="3"/>
  <c r="S175" i="3" s="1"/>
  <c r="R176" i="3"/>
  <c r="R177" i="3"/>
  <c r="R179" i="3"/>
  <c r="R180" i="3"/>
  <c r="R181" i="3"/>
  <c r="R184" i="3"/>
  <c r="S184" i="3" s="1"/>
  <c r="T184" i="3" s="1"/>
  <c r="R185" i="3"/>
  <c r="R186" i="3"/>
  <c r="R190" i="3"/>
  <c r="R191" i="3"/>
  <c r="R193" i="3"/>
  <c r="R102" i="3"/>
  <c r="S102" i="3" s="1"/>
  <c r="R103" i="3"/>
  <c r="S103" i="3" s="1"/>
  <c r="R104" i="3"/>
  <c r="R106" i="3"/>
  <c r="S106" i="3" s="1"/>
  <c r="R107" i="3"/>
  <c r="S107" i="3" s="1"/>
  <c r="R108" i="3"/>
  <c r="R110" i="3"/>
  <c r="S110" i="3" s="1"/>
  <c r="R111" i="3"/>
  <c r="S111" i="3" s="1"/>
  <c r="R112" i="3"/>
  <c r="R114" i="3"/>
  <c r="S114" i="3" s="1"/>
  <c r="R115" i="3"/>
  <c r="S115" i="3" s="1"/>
  <c r="R116" i="3"/>
  <c r="R118" i="3"/>
  <c r="S118" i="3" s="1"/>
  <c r="R120" i="3"/>
  <c r="S120" i="3" s="1"/>
  <c r="R121" i="3"/>
  <c r="R123" i="3"/>
  <c r="S123" i="3" s="1"/>
  <c r="R124" i="3"/>
  <c r="S124" i="3" s="1"/>
  <c r="R125" i="3"/>
  <c r="R127" i="3"/>
  <c r="S127" i="3" s="1"/>
  <c r="R128" i="3"/>
  <c r="S128" i="3" s="1"/>
  <c r="R129" i="3"/>
  <c r="R131" i="3"/>
  <c r="S131" i="3" s="1"/>
  <c r="R132" i="3"/>
  <c r="S132" i="3" s="1"/>
  <c r="R133" i="3"/>
  <c r="R135" i="3"/>
  <c r="S135" i="3" s="1"/>
  <c r="R136" i="3"/>
  <c r="S136" i="3" s="1"/>
  <c r="R137" i="3"/>
  <c r="R139" i="3"/>
  <c r="S139" i="3" s="1"/>
  <c r="R140" i="3"/>
  <c r="S140" i="3" s="1"/>
  <c r="R141" i="3"/>
  <c r="R143" i="3"/>
  <c r="S143" i="3" s="1"/>
  <c r="R144" i="3"/>
  <c r="S144" i="3" s="1"/>
  <c r="R146" i="3"/>
  <c r="R148" i="3"/>
  <c r="S148" i="3" s="1"/>
  <c r="R149" i="3"/>
  <c r="S149" i="3" s="1"/>
  <c r="R150" i="3"/>
  <c r="R39" i="3"/>
  <c r="S39" i="3" s="1"/>
  <c r="T39" i="3" s="1"/>
  <c r="R40" i="3"/>
  <c r="S40" i="3" s="1"/>
  <c r="T40" i="3" s="1"/>
  <c r="R41" i="3"/>
  <c r="S41" i="3" s="1"/>
  <c r="T41" i="3" s="1"/>
  <c r="R43" i="3"/>
  <c r="S43" i="3" s="1"/>
  <c r="T43" i="3" s="1"/>
  <c r="R44" i="3"/>
  <c r="S44" i="3" s="1"/>
  <c r="T44" i="3" s="1"/>
  <c r="R45" i="3"/>
  <c r="S45" i="3" s="1"/>
  <c r="T45" i="3" s="1"/>
  <c r="R47" i="3"/>
  <c r="S47" i="3" s="1"/>
  <c r="T47" i="3" s="1"/>
  <c r="R48" i="3"/>
  <c r="S48" i="3" s="1"/>
  <c r="T48" i="3" s="1"/>
  <c r="R49" i="3"/>
  <c r="S49" i="3" s="1"/>
  <c r="T49" i="3" s="1"/>
  <c r="R51" i="3"/>
  <c r="S51" i="3" s="1"/>
  <c r="T51" i="3" s="1"/>
  <c r="R52" i="3"/>
  <c r="S52" i="3" s="1"/>
  <c r="R38" i="3"/>
  <c r="R200" i="3"/>
  <c r="S200" i="3" s="1"/>
  <c r="R201" i="3"/>
  <c r="S201" i="3" s="1"/>
  <c r="R202" i="3"/>
  <c r="S202" i="3" s="1"/>
  <c r="R203" i="3"/>
  <c r="R204" i="3"/>
  <c r="S204" i="3" s="1"/>
  <c r="R205" i="3"/>
  <c r="R207" i="3"/>
  <c r="R208" i="3"/>
  <c r="S208" i="3" s="1"/>
  <c r="R209" i="3"/>
  <c r="S209" i="3" s="1"/>
  <c r="R210" i="3"/>
  <c r="R211" i="3"/>
  <c r="R212" i="3"/>
  <c r="S212" i="3" s="1"/>
  <c r="R214" i="3"/>
  <c r="S214" i="3" s="1"/>
  <c r="R156" i="3"/>
  <c r="E53" i="3"/>
  <c r="E37" i="3"/>
  <c r="S203" i="3" l="1"/>
  <c r="T203" i="3" s="1"/>
  <c r="S174" i="3"/>
  <c r="T174" i="3" s="1"/>
  <c r="S186" i="3"/>
  <c r="T186" i="3" s="1"/>
  <c r="S193" i="3"/>
  <c r="T193" i="3" s="1"/>
  <c r="S211" i="3"/>
  <c r="T211" i="3" s="1"/>
  <c r="S207" i="3"/>
  <c r="T207" i="3" s="1"/>
  <c r="T202" i="3"/>
  <c r="S191" i="3"/>
  <c r="T191" i="3" s="1"/>
  <c r="S177" i="3"/>
  <c r="T177" i="3" s="1"/>
  <c r="S180" i="3"/>
  <c r="T180" i="3" s="1"/>
  <c r="S179" i="3"/>
  <c r="T179" i="3" s="1"/>
  <c r="S205" i="3"/>
  <c r="S190" i="3"/>
  <c r="T190" i="3" s="1"/>
  <c r="S176" i="3"/>
  <c r="T176" i="3" s="1"/>
  <c r="S38" i="3"/>
  <c r="T38" i="3" s="1"/>
  <c r="R37" i="3"/>
  <c r="I239" i="3"/>
  <c r="N239" i="3"/>
  <c r="J239" i="3"/>
  <c r="O239" i="3"/>
  <c r="K239" i="3"/>
  <c r="M239" i="3"/>
  <c r="L239" i="3"/>
  <c r="H239" i="3"/>
  <c r="S270" i="3"/>
  <c r="T270" i="3" s="1"/>
  <c r="S296" i="3"/>
  <c r="T296" i="3" s="1"/>
  <c r="Q239" i="3"/>
  <c r="S237" i="3"/>
  <c r="T237" i="3" s="1"/>
  <c r="R285" i="3"/>
  <c r="S285" i="3" s="1"/>
  <c r="T285" i="3" s="1"/>
  <c r="G239" i="3"/>
  <c r="S249" i="3"/>
  <c r="T249" i="3" s="1"/>
  <c r="S250" i="3"/>
  <c r="T250" i="3" s="1"/>
  <c r="P239" i="3"/>
  <c r="S252" i="3"/>
  <c r="S251" i="3" s="1"/>
  <c r="S262" i="3"/>
  <c r="T262" i="3" s="1"/>
  <c r="S117" i="3"/>
  <c r="T117" i="3" s="1"/>
  <c r="S141" i="3"/>
  <c r="T141" i="3" s="1"/>
  <c r="S125" i="3"/>
  <c r="T125" i="3" s="1"/>
  <c r="S108" i="3"/>
  <c r="T108" i="3" s="1"/>
  <c r="S105" i="3"/>
  <c r="T105" i="3" s="1"/>
  <c r="S122" i="3"/>
  <c r="T122" i="3" s="1"/>
  <c r="S134" i="3"/>
  <c r="T134" i="3" s="1"/>
  <c r="S146" i="3"/>
  <c r="T146" i="3" s="1"/>
  <c r="S129" i="3"/>
  <c r="T129" i="3" s="1"/>
  <c r="S112" i="3"/>
  <c r="T112" i="3" s="1"/>
  <c r="S126" i="3"/>
  <c r="T126" i="3" s="1"/>
  <c r="S142" i="3"/>
  <c r="T142" i="3" s="1"/>
  <c r="S137" i="3"/>
  <c r="T137" i="3" s="1"/>
  <c r="S121" i="3"/>
  <c r="T121" i="3" s="1"/>
  <c r="S104" i="3"/>
  <c r="T104" i="3" s="1"/>
  <c r="S150" i="3"/>
  <c r="T150" i="3" s="1"/>
  <c r="S133" i="3"/>
  <c r="T133" i="3" s="1"/>
  <c r="S116" i="3"/>
  <c r="T116" i="3" s="1"/>
  <c r="S130" i="3"/>
  <c r="T130" i="3" s="1"/>
  <c r="S147" i="3"/>
  <c r="T147" i="3" s="1"/>
  <c r="S263" i="3"/>
  <c r="T263" i="3" s="1"/>
  <c r="S282" i="3"/>
  <c r="T282" i="3" s="1"/>
  <c r="T283" i="3"/>
  <c r="T286" i="3"/>
  <c r="T323" i="3"/>
  <c r="T304" i="3"/>
  <c r="T306" i="3"/>
  <c r="T305" i="3"/>
  <c r="T52" i="3"/>
  <c r="S185" i="3"/>
  <c r="T185" i="3" s="1"/>
  <c r="T138" i="3"/>
  <c r="T109" i="3"/>
  <c r="T50" i="3"/>
  <c r="S42" i="3"/>
  <c r="T42" i="3" s="1"/>
  <c r="T113" i="3"/>
  <c r="S181" i="3"/>
  <c r="T181" i="3" s="1"/>
  <c r="T182" i="3"/>
  <c r="T178" i="3"/>
  <c r="T189" i="3"/>
  <c r="T183" i="3"/>
  <c r="T175" i="3"/>
  <c r="T148" i="3"/>
  <c r="T143" i="3"/>
  <c r="T139" i="3"/>
  <c r="T135" i="3"/>
  <c r="T131" i="3"/>
  <c r="T127" i="3"/>
  <c r="T123" i="3"/>
  <c r="T118" i="3"/>
  <c r="T114" i="3"/>
  <c r="T110" i="3"/>
  <c r="T106" i="3"/>
  <c r="T102" i="3"/>
  <c r="T149" i="3"/>
  <c r="T144" i="3"/>
  <c r="T140" i="3"/>
  <c r="T136" i="3"/>
  <c r="T132" i="3"/>
  <c r="T128" i="3"/>
  <c r="T124" i="3"/>
  <c r="T120" i="3"/>
  <c r="T115" i="3"/>
  <c r="T111" i="3"/>
  <c r="T107" i="3"/>
  <c r="T103" i="3"/>
  <c r="T46" i="3"/>
  <c r="T212" i="3"/>
  <c r="T208" i="3"/>
  <c r="T201" i="3"/>
  <c r="S210" i="3"/>
  <c r="T210" i="3" s="1"/>
  <c r="T214" i="3"/>
  <c r="T209" i="3"/>
  <c r="T204" i="3"/>
  <c r="T200" i="3"/>
  <c r="D12" i="5"/>
  <c r="T205" i="3" l="1"/>
  <c r="T252" i="3"/>
  <c r="T251" i="3" s="1"/>
  <c r="R62" i="3"/>
  <c r="S62" i="3" l="1"/>
  <c r="T62" i="3" s="1"/>
  <c r="O151" i="3"/>
  <c r="R168" i="3" l="1"/>
  <c r="R158" i="3"/>
  <c r="S168" i="3" l="1"/>
  <c r="T168" i="3" s="1"/>
  <c r="S158" i="3"/>
  <c r="T158" i="3" s="1"/>
  <c r="R100" i="3" l="1"/>
  <c r="S100" i="3" s="1"/>
  <c r="J151" i="3" l="1"/>
  <c r="R34" i="3" l="1"/>
  <c r="G10" i="3" l="1"/>
  <c r="S34" i="3"/>
  <c r="T34" i="3" s="1"/>
  <c r="E10" i="5"/>
  <c r="F10" i="5"/>
  <c r="G10" i="5"/>
  <c r="H10" i="5"/>
  <c r="K10" i="5"/>
  <c r="L10" i="5"/>
  <c r="M10" i="5"/>
  <c r="N10" i="5"/>
  <c r="P10" i="5"/>
  <c r="R10" i="5"/>
  <c r="E12" i="5"/>
  <c r="E8" i="5"/>
  <c r="E7" i="5" s="1"/>
  <c r="F8" i="5"/>
  <c r="G8" i="5"/>
  <c r="H8" i="5"/>
  <c r="I8" i="5"/>
  <c r="K8" i="5"/>
  <c r="L8" i="5"/>
  <c r="M8" i="5"/>
  <c r="N8" i="5"/>
  <c r="O8" i="5"/>
  <c r="P8" i="5"/>
  <c r="R8" i="5"/>
  <c r="S8" i="5"/>
  <c r="D16" i="5"/>
  <c r="D15" i="5" s="1"/>
  <c r="E16" i="5"/>
  <c r="E15" i="5" s="1"/>
  <c r="F16" i="5"/>
  <c r="F15" i="5" s="1"/>
  <c r="G16" i="5"/>
  <c r="G15" i="5" s="1"/>
  <c r="H16" i="5"/>
  <c r="H15" i="5" s="1"/>
  <c r="I16" i="5"/>
  <c r="I15" i="5" s="1"/>
  <c r="J16" i="5"/>
  <c r="J15" i="5" s="1"/>
  <c r="K16" i="5"/>
  <c r="K15" i="5" s="1"/>
  <c r="L16" i="5"/>
  <c r="L15" i="5" s="1"/>
  <c r="M16" i="5"/>
  <c r="M15" i="5" s="1"/>
  <c r="N16" i="5"/>
  <c r="N15" i="5" s="1"/>
  <c r="O16" i="5"/>
  <c r="O15" i="5" s="1"/>
  <c r="P16" i="5"/>
  <c r="P15" i="5" s="1"/>
  <c r="Q16" i="5"/>
  <c r="Q15" i="5" s="1"/>
  <c r="R16" i="5"/>
  <c r="R15" i="5" s="1"/>
  <c r="S15" i="5"/>
  <c r="C16" i="5"/>
  <c r="R281" i="3"/>
  <c r="R273" i="3"/>
  <c r="R257" i="3"/>
  <c r="M288" i="3"/>
  <c r="M287" i="3" s="1"/>
  <c r="N288" i="3"/>
  <c r="N287" i="3" s="1"/>
  <c r="O288" i="3"/>
  <c r="O287" i="3" s="1"/>
  <c r="P288" i="3"/>
  <c r="P287" i="3" s="1"/>
  <c r="Q288" i="3"/>
  <c r="Q287" i="3" s="1"/>
  <c r="M264" i="3"/>
  <c r="M258" i="3" s="1"/>
  <c r="N264" i="3"/>
  <c r="N258" i="3" s="1"/>
  <c r="O264" i="3"/>
  <c r="O258" i="3" s="1"/>
  <c r="P264" i="3"/>
  <c r="P258" i="3" s="1"/>
  <c r="Q264" i="3"/>
  <c r="Q258" i="3" s="1"/>
  <c r="R279" i="3"/>
  <c r="R278" i="3"/>
  <c r="R276" i="3"/>
  <c r="R275" i="3"/>
  <c r="R269" i="3"/>
  <c r="R265" i="3"/>
  <c r="R261" i="3"/>
  <c r="R260" i="3"/>
  <c r="R255" i="3"/>
  <c r="S248" i="3"/>
  <c r="T248" i="3" s="1"/>
  <c r="S246" i="3"/>
  <c r="T246" i="3" s="1"/>
  <c r="S245" i="3"/>
  <c r="T245" i="3" s="1"/>
  <c r="R244" i="3"/>
  <c r="R242" i="3"/>
  <c r="R241" i="3"/>
  <c r="R271" i="3" l="1"/>
  <c r="S273" i="3"/>
  <c r="S271" i="3" s="1"/>
  <c r="E6" i="5"/>
  <c r="E20" i="5" s="1"/>
  <c r="S242" i="3"/>
  <c r="T242" i="3" s="1"/>
  <c r="R264" i="3"/>
  <c r="S278" i="3"/>
  <c r="T278" i="3" s="1"/>
  <c r="S257" i="3"/>
  <c r="T257" i="3" s="1"/>
  <c r="S244" i="3"/>
  <c r="T244" i="3" s="1"/>
  <c r="R243" i="3"/>
  <c r="S255" i="3"/>
  <c r="T255" i="3" s="1"/>
  <c r="S269" i="3"/>
  <c r="T269" i="3" s="1"/>
  <c r="S279" i="3"/>
  <c r="T279" i="3" s="1"/>
  <c r="R280" i="3"/>
  <c r="S241" i="3"/>
  <c r="R240" i="3"/>
  <c r="S276" i="3"/>
  <c r="T276" i="3" s="1"/>
  <c r="S260" i="3"/>
  <c r="T260" i="3" s="1"/>
  <c r="R259" i="3"/>
  <c r="S261" i="3"/>
  <c r="T261" i="3" s="1"/>
  <c r="S275" i="3"/>
  <c r="R274" i="3"/>
  <c r="P7" i="5"/>
  <c r="P6" i="5" s="1"/>
  <c r="P20" i="5" s="1"/>
  <c r="N7" i="5"/>
  <c r="N6" i="5" s="1"/>
  <c r="N20" i="5" s="1"/>
  <c r="M7" i="5"/>
  <c r="M6" i="5" s="1"/>
  <c r="M20" i="5" s="1"/>
  <c r="R7" i="5"/>
  <c r="R6" i="5" s="1"/>
  <c r="R20" i="5" s="1"/>
  <c r="L7" i="5"/>
  <c r="L6" i="5" s="1"/>
  <c r="L20" i="5" s="1"/>
  <c r="K7" i="5"/>
  <c r="K6" i="5" s="1"/>
  <c r="K20" i="5" s="1"/>
  <c r="H7" i="5"/>
  <c r="H6" i="5" s="1"/>
  <c r="H20" i="5" s="1"/>
  <c r="G7" i="5"/>
  <c r="G6" i="5" s="1"/>
  <c r="G20" i="5" s="1"/>
  <c r="S281" i="3"/>
  <c r="S280" i="3" s="1"/>
  <c r="R256" i="3"/>
  <c r="R254" i="3" s="1"/>
  <c r="S247" i="3"/>
  <c r="F7" i="5"/>
  <c r="F6" i="5" s="1"/>
  <c r="F20" i="5" s="1"/>
  <c r="S265" i="3"/>
  <c r="T265" i="3" s="1"/>
  <c r="S240" i="3" l="1"/>
  <c r="T281" i="3"/>
  <c r="T280" i="3" s="1"/>
  <c r="R258" i="3"/>
  <c r="R239" i="3"/>
  <c r="S243" i="3"/>
  <c r="S239" i="3" s="1"/>
  <c r="T247" i="3"/>
  <c r="T243" i="3" s="1"/>
  <c r="S274" i="3"/>
  <c r="T273" i="3"/>
  <c r="T271" i="3" s="1"/>
  <c r="T241" i="3"/>
  <c r="T240" i="3" s="1"/>
  <c r="T275" i="3"/>
  <c r="T274" i="3" s="1"/>
  <c r="T259" i="3"/>
  <c r="S259" i="3"/>
  <c r="C15" i="5"/>
  <c r="C12" i="5"/>
  <c r="R303" i="3"/>
  <c r="R312" i="3"/>
  <c r="S312" i="3" s="1"/>
  <c r="R313" i="3"/>
  <c r="S313" i="3" s="1"/>
  <c r="R314" i="3"/>
  <c r="S314" i="3" s="1"/>
  <c r="R315" i="3"/>
  <c r="S315" i="3" s="1"/>
  <c r="R316" i="3"/>
  <c r="S316" i="3" s="1"/>
  <c r="R317" i="3"/>
  <c r="R318" i="3"/>
  <c r="S318" i="3" s="1"/>
  <c r="R320" i="3"/>
  <c r="R321" i="3"/>
  <c r="R322" i="3"/>
  <c r="S322" i="3" s="1"/>
  <c r="R327" i="3"/>
  <c r="S327" i="3" s="1"/>
  <c r="R328" i="3"/>
  <c r="S328" i="3" s="1"/>
  <c r="R332" i="3"/>
  <c r="S332" i="3" s="1"/>
  <c r="R333" i="3"/>
  <c r="S333" i="3" s="1"/>
  <c r="R334" i="3"/>
  <c r="S334" i="3" s="1"/>
  <c r="R335" i="3"/>
  <c r="S335" i="3" s="1"/>
  <c r="R336" i="3"/>
  <c r="S336" i="3" s="1"/>
  <c r="R337" i="3"/>
  <c r="S337" i="3" s="1"/>
  <c r="F331" i="3"/>
  <c r="F330" i="3" s="1"/>
  <c r="G331" i="3"/>
  <c r="G330" i="3" s="1"/>
  <c r="G329" i="3" s="1"/>
  <c r="H331" i="3"/>
  <c r="H330" i="3" s="1"/>
  <c r="H329" i="3" s="1"/>
  <c r="I331" i="3"/>
  <c r="J331" i="3"/>
  <c r="J330" i="3" s="1"/>
  <c r="J329" i="3" s="1"/>
  <c r="K331" i="3"/>
  <c r="K330" i="3" s="1"/>
  <c r="K329" i="3" s="1"/>
  <c r="L331" i="3"/>
  <c r="L330" i="3" s="1"/>
  <c r="L329" i="3" s="1"/>
  <c r="M331" i="3"/>
  <c r="M330" i="3" s="1"/>
  <c r="M329" i="3" s="1"/>
  <c r="N331" i="3"/>
  <c r="N330" i="3" s="1"/>
  <c r="N329" i="3" s="1"/>
  <c r="O331" i="3"/>
  <c r="O330" i="3" s="1"/>
  <c r="O329" i="3" s="1"/>
  <c r="P331" i="3"/>
  <c r="P330" i="3" s="1"/>
  <c r="P329" i="3" s="1"/>
  <c r="Q331" i="3"/>
  <c r="Q330" i="3" s="1"/>
  <c r="Q329" i="3" s="1"/>
  <c r="F326" i="3"/>
  <c r="F325" i="3" s="1"/>
  <c r="G326" i="3"/>
  <c r="H326" i="3"/>
  <c r="H325" i="3" s="1"/>
  <c r="H324" i="3" s="1"/>
  <c r="I326" i="3"/>
  <c r="I325" i="3" s="1"/>
  <c r="I324" i="3" s="1"/>
  <c r="J326" i="3"/>
  <c r="J325" i="3" s="1"/>
  <c r="J324" i="3" s="1"/>
  <c r="K326" i="3"/>
  <c r="K325" i="3" s="1"/>
  <c r="K324" i="3" s="1"/>
  <c r="L326" i="3"/>
  <c r="L325" i="3" s="1"/>
  <c r="L324" i="3" s="1"/>
  <c r="M326" i="3"/>
  <c r="M325" i="3" s="1"/>
  <c r="M324" i="3" s="1"/>
  <c r="N326" i="3"/>
  <c r="N325" i="3" s="1"/>
  <c r="N324" i="3" s="1"/>
  <c r="O326" i="3"/>
  <c r="O325" i="3" s="1"/>
  <c r="O324" i="3" s="1"/>
  <c r="P326" i="3"/>
  <c r="P325" i="3" s="1"/>
  <c r="P324" i="3" s="1"/>
  <c r="Q326" i="3"/>
  <c r="Q325" i="3" s="1"/>
  <c r="Q324" i="3" s="1"/>
  <c r="F307" i="3"/>
  <c r="G307" i="3"/>
  <c r="I307" i="3"/>
  <c r="J307" i="3"/>
  <c r="K307" i="3"/>
  <c r="L307" i="3"/>
  <c r="M307" i="3"/>
  <c r="N307" i="3"/>
  <c r="O307" i="3"/>
  <c r="F301" i="3"/>
  <c r="H301" i="3"/>
  <c r="I301" i="3"/>
  <c r="J301" i="3"/>
  <c r="K301" i="3"/>
  <c r="L301" i="3"/>
  <c r="M301" i="3"/>
  <c r="N301" i="3"/>
  <c r="O301" i="3"/>
  <c r="P301" i="3"/>
  <c r="Q301" i="3"/>
  <c r="F288" i="3"/>
  <c r="F287" i="3" s="1"/>
  <c r="G288" i="3"/>
  <c r="G287" i="3" s="1"/>
  <c r="H288" i="3"/>
  <c r="H287" i="3" s="1"/>
  <c r="I288" i="3"/>
  <c r="J288" i="3"/>
  <c r="J287" i="3" s="1"/>
  <c r="K288" i="3"/>
  <c r="K287" i="3" s="1"/>
  <c r="L288" i="3"/>
  <c r="L287" i="3" s="1"/>
  <c r="F277" i="3"/>
  <c r="F266" i="3" s="1"/>
  <c r="G277" i="3"/>
  <c r="G266" i="3" s="1"/>
  <c r="H277" i="3"/>
  <c r="H266" i="3" s="1"/>
  <c r="I277" i="3"/>
  <c r="I266" i="3" s="1"/>
  <c r="J277" i="3"/>
  <c r="J266" i="3" s="1"/>
  <c r="K277" i="3"/>
  <c r="K266" i="3" s="1"/>
  <c r="L277" i="3"/>
  <c r="L266" i="3" s="1"/>
  <c r="M277" i="3"/>
  <c r="M266" i="3" s="1"/>
  <c r="N277" i="3"/>
  <c r="N266" i="3" s="1"/>
  <c r="O277" i="3"/>
  <c r="O266" i="3" s="1"/>
  <c r="P277" i="3"/>
  <c r="P266" i="3" s="1"/>
  <c r="Q277" i="3"/>
  <c r="Q266" i="3" s="1"/>
  <c r="F264" i="3"/>
  <c r="F258" i="3" s="1"/>
  <c r="G264" i="3"/>
  <c r="G258" i="3" s="1"/>
  <c r="H264" i="3"/>
  <c r="H258" i="3" s="1"/>
  <c r="I264" i="3"/>
  <c r="I258" i="3" s="1"/>
  <c r="J264" i="3"/>
  <c r="J258" i="3" s="1"/>
  <c r="K264" i="3"/>
  <c r="K258" i="3" s="1"/>
  <c r="L264" i="3"/>
  <c r="L258" i="3" s="1"/>
  <c r="F256" i="3"/>
  <c r="F254" i="3" s="1"/>
  <c r="G256" i="3"/>
  <c r="G254" i="3" s="1"/>
  <c r="H256" i="3"/>
  <c r="H254" i="3" s="1"/>
  <c r="I256" i="3"/>
  <c r="I254" i="3" s="1"/>
  <c r="J256" i="3"/>
  <c r="J254" i="3" s="1"/>
  <c r="K256" i="3"/>
  <c r="K254" i="3" s="1"/>
  <c r="L256" i="3"/>
  <c r="L254" i="3" s="1"/>
  <c r="M256" i="3"/>
  <c r="M254" i="3" s="1"/>
  <c r="N256" i="3"/>
  <c r="N254" i="3" s="1"/>
  <c r="O256" i="3"/>
  <c r="O254" i="3" s="1"/>
  <c r="P256" i="3"/>
  <c r="P254" i="3" s="1"/>
  <c r="Q256" i="3"/>
  <c r="Q254" i="3" s="1"/>
  <c r="F234" i="3"/>
  <c r="G234" i="3"/>
  <c r="G233" i="3" s="1"/>
  <c r="H234" i="3"/>
  <c r="H233" i="3" s="1"/>
  <c r="I234" i="3"/>
  <c r="I233" i="3" s="1"/>
  <c r="J234" i="3"/>
  <c r="J233" i="3" s="1"/>
  <c r="K234" i="3"/>
  <c r="K233" i="3" s="1"/>
  <c r="L234" i="3"/>
  <c r="L233" i="3" s="1"/>
  <c r="M234" i="3"/>
  <c r="M233" i="3" s="1"/>
  <c r="N234" i="3"/>
  <c r="N233" i="3" s="1"/>
  <c r="O234" i="3"/>
  <c r="O233" i="3" s="1"/>
  <c r="P234" i="3"/>
  <c r="P233" i="3" s="1"/>
  <c r="Q234" i="3"/>
  <c r="Q233" i="3" s="1"/>
  <c r="R236" i="3"/>
  <c r="R235" i="3" s="1"/>
  <c r="R289" i="3"/>
  <c r="S290" i="3"/>
  <c r="T290" i="3" s="1"/>
  <c r="S294" i="3"/>
  <c r="T294" i="3" s="1"/>
  <c r="E301" i="3"/>
  <c r="E326" i="3"/>
  <c r="E325" i="3" s="1"/>
  <c r="E324" i="3" s="1"/>
  <c r="E331" i="3"/>
  <c r="E330" i="3" s="1"/>
  <c r="E329" i="3" s="1"/>
  <c r="E288" i="3"/>
  <c r="E287" i="3" s="1"/>
  <c r="E277" i="3"/>
  <c r="E266" i="3" s="1"/>
  <c r="E264" i="3"/>
  <c r="E256" i="3"/>
  <c r="E254" i="3" s="1"/>
  <c r="E240" i="3"/>
  <c r="E239" i="3" s="1"/>
  <c r="E234" i="3"/>
  <c r="F253" i="3" l="1"/>
  <c r="M253" i="3"/>
  <c r="M238" i="3" s="1"/>
  <c r="O300" i="3"/>
  <c r="O299" i="3" s="1"/>
  <c r="O298" i="3" s="1"/>
  <c r="K300" i="3"/>
  <c r="K299" i="3" s="1"/>
  <c r="K298" i="3" s="1"/>
  <c r="J253" i="3"/>
  <c r="K253" i="3"/>
  <c r="Q253" i="3"/>
  <c r="T239" i="3"/>
  <c r="P253" i="3"/>
  <c r="P238" i="3" s="1"/>
  <c r="G253" i="3"/>
  <c r="N300" i="3"/>
  <c r="N299" i="3" s="1"/>
  <c r="N298" i="3" s="1"/>
  <c r="J300" i="3"/>
  <c r="J299" i="3" s="1"/>
  <c r="J298" i="3" s="1"/>
  <c r="O253" i="3"/>
  <c r="O238" i="3" s="1"/>
  <c r="M300" i="3"/>
  <c r="M299" i="3" s="1"/>
  <c r="N253" i="3"/>
  <c r="L253" i="3"/>
  <c r="H253" i="3"/>
  <c r="L300" i="3"/>
  <c r="L299" i="3" s="1"/>
  <c r="L298" i="3" s="1"/>
  <c r="S303" i="3"/>
  <c r="S302" i="3" s="1"/>
  <c r="R302" i="3"/>
  <c r="F300" i="3"/>
  <c r="F299" i="3" s="1"/>
  <c r="E258" i="3"/>
  <c r="E253" i="3" s="1"/>
  <c r="S256" i="3"/>
  <c r="T256" i="3" s="1"/>
  <c r="R326" i="3"/>
  <c r="S326" i="3" s="1"/>
  <c r="T334" i="3"/>
  <c r="R331" i="3"/>
  <c r="S331" i="3" s="1"/>
  <c r="S321" i="3"/>
  <c r="T321" i="3" s="1"/>
  <c r="S317" i="3"/>
  <c r="T317" i="3" s="1"/>
  <c r="S320" i="3"/>
  <c r="T320" i="3" s="1"/>
  <c r="T313" i="3"/>
  <c r="S295" i="3"/>
  <c r="T295" i="3" s="1"/>
  <c r="S293" i="3"/>
  <c r="T293" i="3" s="1"/>
  <c r="S291" i="3"/>
  <c r="T291" i="3" s="1"/>
  <c r="S292" i="3"/>
  <c r="T292" i="3" s="1"/>
  <c r="R288" i="3"/>
  <c r="S289" i="3"/>
  <c r="T289" i="3" s="1"/>
  <c r="S236" i="3"/>
  <c r="R234" i="3"/>
  <c r="R233" i="3" s="1"/>
  <c r="E307" i="3"/>
  <c r="T337" i="3"/>
  <c r="T336" i="3"/>
  <c r="T333" i="3"/>
  <c r="T332" i="3"/>
  <c r="T312" i="3"/>
  <c r="T316" i="3"/>
  <c r="T315" i="3"/>
  <c r="T328" i="3"/>
  <c r="R277" i="3"/>
  <c r="S264" i="3"/>
  <c r="S258" i="3" s="1"/>
  <c r="S254" i="3"/>
  <c r="T254" i="3" s="1"/>
  <c r="F329" i="3"/>
  <c r="I330" i="3"/>
  <c r="I329" i="3" s="1"/>
  <c r="F324" i="3"/>
  <c r="G325" i="3"/>
  <c r="H307" i="3"/>
  <c r="G301" i="3"/>
  <c r="I287" i="3"/>
  <c r="I253" i="3" s="1"/>
  <c r="F233" i="3"/>
  <c r="T335" i="3"/>
  <c r="T327" i="3"/>
  <c r="T322" i="3"/>
  <c r="T318" i="3"/>
  <c r="T314" i="3"/>
  <c r="G300" i="3" l="1"/>
  <c r="G299" i="3" s="1"/>
  <c r="G298" i="3" s="1"/>
  <c r="T236" i="3"/>
  <c r="T235" i="3" s="1"/>
  <c r="S235" i="3"/>
  <c r="T303" i="3"/>
  <c r="T302" i="3" s="1"/>
  <c r="N238" i="3"/>
  <c r="N232" i="3" s="1"/>
  <c r="N231" i="3" s="1"/>
  <c r="E300" i="3"/>
  <c r="E299" i="3" s="1"/>
  <c r="E298" i="3" s="1"/>
  <c r="I300" i="3"/>
  <c r="I299" i="3" s="1"/>
  <c r="I298" i="3" s="1"/>
  <c r="H300" i="3"/>
  <c r="H299" i="3" s="1"/>
  <c r="H298" i="3" s="1"/>
  <c r="P232" i="3"/>
  <c r="P231" i="3" s="1"/>
  <c r="O232" i="3"/>
  <c r="O231" i="3" s="1"/>
  <c r="R329" i="3"/>
  <c r="S329" i="3" s="1"/>
  <c r="E238" i="3"/>
  <c r="T326" i="3"/>
  <c r="M232" i="3"/>
  <c r="M231" i="3" s="1"/>
  <c r="R330" i="3"/>
  <c r="S330" i="3" s="1"/>
  <c r="G324" i="3"/>
  <c r="R324" i="3" s="1"/>
  <c r="S324" i="3" s="1"/>
  <c r="R325" i="3"/>
  <c r="S325" i="3" s="1"/>
  <c r="T325" i="3" s="1"/>
  <c r="N297" i="3"/>
  <c r="R301" i="3"/>
  <c r="S288" i="3"/>
  <c r="T288" i="3" s="1"/>
  <c r="R287" i="3"/>
  <c r="S277" i="3"/>
  <c r="T277" i="3" s="1"/>
  <c r="L297" i="3"/>
  <c r="O297" i="3"/>
  <c r="T331" i="3"/>
  <c r="T264" i="3"/>
  <c r="T258" i="3" s="1"/>
  <c r="I238" i="3"/>
  <c r="F298" i="3"/>
  <c r="S287" i="3" l="1"/>
  <c r="T287" i="3" s="1"/>
  <c r="F238" i="3"/>
  <c r="F232" i="3" s="1"/>
  <c r="F231" i="3" s="1"/>
  <c r="K238" i="3"/>
  <c r="K232" i="3" s="1"/>
  <c r="K231" i="3" s="1"/>
  <c r="K230" i="3" s="1"/>
  <c r="K229" i="3" s="1"/>
  <c r="J238" i="3"/>
  <c r="J232" i="3" s="1"/>
  <c r="J231" i="3" s="1"/>
  <c r="J230" i="3" s="1"/>
  <c r="J229" i="3" s="1"/>
  <c r="L238" i="3"/>
  <c r="L232" i="3" s="1"/>
  <c r="L231" i="3" s="1"/>
  <c r="L230" i="3" s="1"/>
  <c r="L229" i="3" s="1"/>
  <c r="G238" i="3"/>
  <c r="G232" i="3" s="1"/>
  <c r="G231" i="3" s="1"/>
  <c r="H238" i="3"/>
  <c r="H232" i="3" s="1"/>
  <c r="H231" i="3" s="1"/>
  <c r="H230" i="3" s="1"/>
  <c r="H229" i="3" s="1"/>
  <c r="S301" i="3"/>
  <c r="M298" i="3"/>
  <c r="M297" i="3" s="1"/>
  <c r="O230" i="3"/>
  <c r="O229" i="3" s="1"/>
  <c r="N230" i="3"/>
  <c r="N229" i="3" s="1"/>
  <c r="T324" i="3"/>
  <c r="T330" i="3"/>
  <c r="G297" i="3"/>
  <c r="H297" i="3"/>
  <c r="K297" i="3"/>
  <c r="J297" i="3"/>
  <c r="I232" i="3"/>
  <c r="I231" i="3" s="1"/>
  <c r="T329" i="3"/>
  <c r="R159" i="3"/>
  <c r="S159" i="3" s="1"/>
  <c r="R161" i="3"/>
  <c r="R162" i="3"/>
  <c r="S162" i="3" s="1"/>
  <c r="R164" i="3"/>
  <c r="R165" i="3"/>
  <c r="S165" i="3" s="1"/>
  <c r="R166" i="3"/>
  <c r="S166" i="3" s="1"/>
  <c r="R167" i="3"/>
  <c r="S167" i="3" s="1"/>
  <c r="R169" i="3"/>
  <c r="S169" i="3" s="1"/>
  <c r="R172" i="3"/>
  <c r="S172" i="3" s="1"/>
  <c r="R173" i="3"/>
  <c r="S173" i="3" s="1"/>
  <c r="R194" i="3"/>
  <c r="R195" i="3"/>
  <c r="R196" i="3"/>
  <c r="R198" i="3"/>
  <c r="R199" i="3"/>
  <c r="K154" i="3"/>
  <c r="O154" i="3"/>
  <c r="H154" i="3"/>
  <c r="K151" i="3"/>
  <c r="I151" i="3"/>
  <c r="I10" i="3" s="1"/>
  <c r="H151" i="3"/>
  <c r="F151" i="3"/>
  <c r="L151" i="3"/>
  <c r="R160" i="3"/>
  <c r="S160" i="3" s="1"/>
  <c r="E151" i="3"/>
  <c r="E10" i="3" s="1"/>
  <c r="S164" i="3" l="1"/>
  <c r="R155" i="3"/>
  <c r="R154" i="3" s="1"/>
  <c r="S196" i="3"/>
  <c r="T196" i="3" s="1"/>
  <c r="S161" i="3"/>
  <c r="T161" i="3" s="1"/>
  <c r="T301" i="3"/>
  <c r="M230" i="3"/>
  <c r="M229" i="3" s="1"/>
  <c r="T172" i="3"/>
  <c r="S195" i="3"/>
  <c r="T195" i="3" s="1"/>
  <c r="S199" i="3"/>
  <c r="T199" i="3" s="1"/>
  <c r="S194" i="3"/>
  <c r="T194" i="3" s="1"/>
  <c r="S198" i="3"/>
  <c r="T198" i="3" s="1"/>
  <c r="T173" i="3"/>
  <c r="T169" i="3"/>
  <c r="T164" i="3"/>
  <c r="T162" i="3"/>
  <c r="T160" i="3"/>
  <c r="T159" i="3"/>
  <c r="T167" i="3"/>
  <c r="I297" i="3"/>
  <c r="E297" i="3"/>
  <c r="M151" i="3"/>
  <c r="L154" i="3"/>
  <c r="G154" i="3"/>
  <c r="R82" i="3"/>
  <c r="S82" i="3" s="1"/>
  <c r="R32" i="3"/>
  <c r="R26" i="3"/>
  <c r="S26" i="3" s="1"/>
  <c r="R70" i="3"/>
  <c r="S70" i="3" s="1"/>
  <c r="R96" i="3"/>
  <c r="S96" i="3" s="1"/>
  <c r="R61" i="3"/>
  <c r="S61" i="3" s="1"/>
  <c r="H10" i="3"/>
  <c r="R88" i="3"/>
  <c r="S88" i="3" s="1"/>
  <c r="R55" i="3"/>
  <c r="R30" i="3"/>
  <c r="R20" i="3"/>
  <c r="S20" i="3" s="1"/>
  <c r="T20" i="3" s="1"/>
  <c r="R101" i="3"/>
  <c r="R94" i="3"/>
  <c r="S94" i="3" s="1"/>
  <c r="R84" i="3"/>
  <c r="R76" i="3"/>
  <c r="S76" i="3" s="1"/>
  <c r="R67" i="3"/>
  <c r="S67" i="3" s="1"/>
  <c r="R59" i="3"/>
  <c r="S59" i="3" s="1"/>
  <c r="P10" i="3"/>
  <c r="R153" i="3"/>
  <c r="S153" i="3" s="1"/>
  <c r="Q154" i="3"/>
  <c r="P154" i="3"/>
  <c r="T166" i="3"/>
  <c r="R35" i="3"/>
  <c r="R25" i="3"/>
  <c r="S25" i="3" s="1"/>
  <c r="T25" i="3" s="1"/>
  <c r="R23" i="3"/>
  <c r="R21" i="3"/>
  <c r="S21" i="3" s="1"/>
  <c r="T21" i="3" s="1"/>
  <c r="R17" i="3"/>
  <c r="S17" i="3" s="1"/>
  <c r="R16" i="3"/>
  <c r="R99" i="3"/>
  <c r="R93" i="3"/>
  <c r="R91" i="3"/>
  <c r="R85" i="3"/>
  <c r="R78" i="3"/>
  <c r="S78" i="3" s="1"/>
  <c r="R75" i="3"/>
  <c r="R73" i="3"/>
  <c r="R68" i="3"/>
  <c r="S68" i="3" s="1"/>
  <c r="R65" i="3"/>
  <c r="R57" i="3"/>
  <c r="F154" i="3"/>
  <c r="N154" i="3"/>
  <c r="J154" i="3"/>
  <c r="R36" i="3"/>
  <c r="R31" i="3"/>
  <c r="R27" i="3"/>
  <c r="S27" i="3" s="1"/>
  <c r="R24" i="3"/>
  <c r="S24" i="3" s="1"/>
  <c r="R22" i="3"/>
  <c r="S22" i="3" s="1"/>
  <c r="R18" i="3"/>
  <c r="S18" i="3" s="1"/>
  <c r="R15" i="3"/>
  <c r="S15" i="3" s="1"/>
  <c r="T15" i="3" s="1"/>
  <c r="R14" i="3"/>
  <c r="S14" i="3" s="1"/>
  <c r="R13" i="3"/>
  <c r="S13" i="3" s="1"/>
  <c r="R97" i="3"/>
  <c r="R92" i="3"/>
  <c r="S92" i="3" s="1"/>
  <c r="R89" i="3"/>
  <c r="R86" i="3"/>
  <c r="R81" i="3"/>
  <c r="R74" i="3"/>
  <c r="S74" i="3" s="1"/>
  <c r="R71" i="3"/>
  <c r="R69" i="3"/>
  <c r="S69" i="3" s="1"/>
  <c r="R63" i="3"/>
  <c r="R56" i="3"/>
  <c r="S56" i="3" s="1"/>
  <c r="M154" i="3"/>
  <c r="I154" i="3"/>
  <c r="R29" i="3"/>
  <c r="R28" i="3"/>
  <c r="S28" i="3" s="1"/>
  <c r="T28" i="3" s="1"/>
  <c r="R19" i="3"/>
  <c r="S19" i="3" s="1"/>
  <c r="T19" i="3" s="1"/>
  <c r="F10" i="3"/>
  <c r="R98" i="3"/>
  <c r="R95" i="3"/>
  <c r="R90" i="3"/>
  <c r="R83" i="3"/>
  <c r="S83" i="3" s="1"/>
  <c r="R79" i="3"/>
  <c r="R77" i="3"/>
  <c r="R72" i="3"/>
  <c r="R66" i="3"/>
  <c r="S66" i="3" s="1"/>
  <c r="R64" i="3"/>
  <c r="R60" i="3"/>
  <c r="T157" i="3"/>
  <c r="T165" i="3"/>
  <c r="R152" i="3"/>
  <c r="S152" i="3" s="1"/>
  <c r="R54" i="3"/>
  <c r="S54" i="3" s="1"/>
  <c r="R12" i="3"/>
  <c r="S95" i="3" l="1"/>
  <c r="T95" i="3" s="1"/>
  <c r="S101" i="3"/>
  <c r="T101" i="3" s="1"/>
  <c r="S77" i="3"/>
  <c r="T77" i="3" s="1"/>
  <c r="S85" i="3"/>
  <c r="T85" i="3" s="1"/>
  <c r="S64" i="3"/>
  <c r="T64" i="3" s="1"/>
  <c r="S79" i="3"/>
  <c r="T79" i="3" s="1"/>
  <c r="S98" i="3"/>
  <c r="T98" i="3" s="1"/>
  <c r="S63" i="3"/>
  <c r="T63" i="3" s="1"/>
  <c r="S81" i="3"/>
  <c r="T81" i="3" s="1"/>
  <c r="S97" i="3"/>
  <c r="T97" i="3" s="1"/>
  <c r="S73" i="3"/>
  <c r="T73" i="3" s="1"/>
  <c r="S91" i="3"/>
  <c r="T91" i="3" s="1"/>
  <c r="S86" i="3"/>
  <c r="T86" i="3" s="1"/>
  <c r="S57" i="3"/>
  <c r="T57" i="3" s="1"/>
  <c r="S75" i="3"/>
  <c r="T75" i="3" s="1"/>
  <c r="S93" i="3"/>
  <c r="T93" i="3" s="1"/>
  <c r="S84" i="3"/>
  <c r="T84" i="3" s="1"/>
  <c r="S60" i="3"/>
  <c r="T60" i="3" s="1"/>
  <c r="S72" i="3"/>
  <c r="T72" i="3" s="1"/>
  <c r="S90" i="3"/>
  <c r="T90" i="3" s="1"/>
  <c r="S71" i="3"/>
  <c r="T71" i="3" s="1"/>
  <c r="S89" i="3"/>
  <c r="T89" i="3" s="1"/>
  <c r="S65" i="3"/>
  <c r="T65" i="3" s="1"/>
  <c r="S99" i="3"/>
  <c r="T99" i="3" s="1"/>
  <c r="S55" i="3"/>
  <c r="T55" i="3" s="1"/>
  <c r="R53" i="3"/>
  <c r="R11" i="3"/>
  <c r="M10" i="3"/>
  <c r="M216" i="3" s="1"/>
  <c r="L10" i="3"/>
  <c r="L216" i="3" s="1"/>
  <c r="N10" i="3"/>
  <c r="N216" i="3" s="1"/>
  <c r="O10" i="3"/>
  <c r="O216" i="3" s="1"/>
  <c r="Q10" i="3"/>
  <c r="Q216" i="3" s="1"/>
  <c r="J10" i="3"/>
  <c r="J216" i="3" s="1"/>
  <c r="K10" i="3"/>
  <c r="K216" i="3" s="1"/>
  <c r="H216" i="3"/>
  <c r="F216" i="3"/>
  <c r="S29" i="3"/>
  <c r="T29" i="3" s="1"/>
  <c r="S31" i="3"/>
  <c r="T31" i="3" s="1"/>
  <c r="S30" i="3"/>
  <c r="T30" i="3" s="1"/>
  <c r="S36" i="3"/>
  <c r="T36" i="3" s="1"/>
  <c r="S156" i="3"/>
  <c r="S155" i="3" s="1"/>
  <c r="F297" i="3"/>
  <c r="F230" i="3"/>
  <c r="F229" i="3" s="1"/>
  <c r="F338" i="3" s="1"/>
  <c r="G216" i="3"/>
  <c r="T14" i="3"/>
  <c r="T94" i="3"/>
  <c r="T59" i="3"/>
  <c r="T61" i="3"/>
  <c r="S16" i="3"/>
  <c r="T16" i="3" s="1"/>
  <c r="T66" i="3"/>
  <c r="S32" i="3"/>
  <c r="T32" i="3" s="1"/>
  <c r="I216" i="3"/>
  <c r="T26" i="3"/>
  <c r="T24" i="3"/>
  <c r="P216" i="3"/>
  <c r="T82" i="3"/>
  <c r="T70" i="3"/>
  <c r="T68" i="3"/>
  <c r="T13" i="3"/>
  <c r="T67" i="3"/>
  <c r="T88" i="3"/>
  <c r="T69" i="3"/>
  <c r="T96" i="3"/>
  <c r="S23" i="3"/>
  <c r="T23" i="3" s="1"/>
  <c r="T18" i="3"/>
  <c r="T100" i="3"/>
  <c r="T153" i="3"/>
  <c r="T83" i="3"/>
  <c r="R151" i="3"/>
  <c r="T76" i="3"/>
  <c r="T17" i="3"/>
  <c r="S151" i="3"/>
  <c r="T22" i="3"/>
  <c r="T56" i="3"/>
  <c r="S35" i="3"/>
  <c r="T35" i="3" s="1"/>
  <c r="T78" i="3"/>
  <c r="T74" i="3"/>
  <c r="T92" i="3"/>
  <c r="T27" i="3"/>
  <c r="S12" i="3"/>
  <c r="T152" i="3"/>
  <c r="H338" i="3"/>
  <c r="L338" i="3"/>
  <c r="J338" i="3"/>
  <c r="M338" i="3"/>
  <c r="K338" i="3"/>
  <c r="O338" i="3"/>
  <c r="N338" i="3"/>
  <c r="S53" i="3" l="1"/>
  <c r="S154" i="3"/>
  <c r="T54" i="3"/>
  <c r="T53" i="3" s="1"/>
  <c r="T12" i="3"/>
  <c r="T11" i="3" s="1"/>
  <c r="S11" i="3"/>
  <c r="R10" i="3"/>
  <c r="T156" i="3"/>
  <c r="T155" i="3" s="1"/>
  <c r="T151" i="3"/>
  <c r="G230" i="3"/>
  <c r="G229" i="3" s="1"/>
  <c r="L9" i="3"/>
  <c r="E154" i="3"/>
  <c r="S10" i="3" l="1"/>
  <c r="T154" i="3"/>
  <c r="T10" i="3"/>
  <c r="H9" i="3"/>
  <c r="M9" i="3"/>
  <c r="Q9" i="3"/>
  <c r="P9" i="3"/>
  <c r="G9" i="3"/>
  <c r="K9" i="3"/>
  <c r="J9" i="3"/>
  <c r="I9" i="3"/>
  <c r="N9" i="3"/>
  <c r="R216" i="3" l="1"/>
  <c r="G338" i="3"/>
  <c r="I230" i="3"/>
  <c r="I229" i="3" s="1"/>
  <c r="O9" i="3"/>
  <c r="F9" i="3"/>
  <c r="E9" i="3" l="1"/>
  <c r="E216" i="3"/>
  <c r="T216" i="3" l="1"/>
  <c r="T37" i="3"/>
  <c r="S216" i="3"/>
  <c r="S37" i="3"/>
  <c r="I338" i="3"/>
  <c r="T9" i="3" l="1"/>
  <c r="S9" i="3"/>
  <c r="R9" i="3"/>
  <c r="S234" i="3" l="1"/>
  <c r="T234" i="3" s="1"/>
  <c r="E233" i="3"/>
  <c r="S233" i="3" s="1"/>
  <c r="T233" i="3" s="1"/>
  <c r="E232" i="3" l="1"/>
  <c r="E231" i="3" s="1"/>
  <c r="E230" i="3" l="1"/>
  <c r="E229" i="3" l="1"/>
  <c r="E338" i="3" l="1"/>
  <c r="R268" i="3" l="1"/>
  <c r="R267" i="3" l="1"/>
  <c r="R266" i="3" s="1"/>
  <c r="R253" i="3" s="1"/>
  <c r="Q238" i="3"/>
  <c r="Q232" i="3" s="1"/>
  <c r="Q231" i="3" s="1"/>
  <c r="S268" i="3"/>
  <c r="S267" i="3" s="1"/>
  <c r="S266" i="3" s="1"/>
  <c r="S253" i="3" s="1"/>
  <c r="T268" i="3" l="1"/>
  <c r="T267" i="3" s="1"/>
  <c r="T266" i="3" s="1"/>
  <c r="T253" i="3" s="1"/>
  <c r="R238" i="3"/>
  <c r="T238" i="3" l="1"/>
  <c r="S238" i="3"/>
  <c r="R232" i="3"/>
  <c r="R231" i="3" s="1"/>
  <c r="S232" i="3" l="1"/>
  <c r="S231" i="3" l="1"/>
  <c r="T232" i="3"/>
  <c r="T231" i="3" l="1"/>
  <c r="C8" i="5" l="1"/>
  <c r="D8" i="5"/>
  <c r="C10" i="5"/>
  <c r="D11" i="5"/>
  <c r="D10" i="5" s="1"/>
  <c r="D7" i="5" l="1"/>
  <c r="D6" i="5" s="1"/>
  <c r="C7" i="5"/>
  <c r="C6" i="5" s="1"/>
  <c r="D19" i="5"/>
  <c r="C20" i="5"/>
  <c r="D20" i="5" l="1"/>
  <c r="I10" i="5"/>
  <c r="I7" i="5" s="1"/>
  <c r="I6" i="5" s="1"/>
  <c r="I20" i="5" s="1"/>
  <c r="J8" i="5" l="1"/>
  <c r="J10" i="5"/>
  <c r="O10" i="5"/>
  <c r="O7" i="5" s="1"/>
  <c r="O6" i="5" s="1"/>
  <c r="O20" i="5" s="1"/>
  <c r="S10" i="5"/>
  <c r="S7" i="5" s="1"/>
  <c r="S6" i="5" s="1"/>
  <c r="S20" i="5" s="1"/>
  <c r="J7" i="5" l="1"/>
  <c r="J6" i="5" s="1"/>
  <c r="J20" i="5" s="1"/>
  <c r="Q8" i="5"/>
  <c r="Q10" i="5"/>
  <c r="R310" i="3"/>
  <c r="S310" i="3" s="1"/>
  <c r="Q7" i="5" l="1"/>
  <c r="Q6" i="5" s="1"/>
  <c r="Q20" i="5" s="1"/>
  <c r="T310" i="3"/>
  <c r="R311" i="3"/>
  <c r="S311" i="3" l="1"/>
  <c r="T311" i="3" l="1"/>
  <c r="Q308" i="3"/>
  <c r="Q307" i="3" s="1"/>
  <c r="R319" i="3"/>
  <c r="Q300" i="3" l="1"/>
  <c r="Q299" i="3" s="1"/>
  <c r="Q298" i="3" s="1"/>
  <c r="S319" i="3"/>
  <c r="Q230" i="3" l="1"/>
  <c r="Q229" i="3" s="1"/>
  <c r="Q338" i="3" s="1"/>
  <c r="Q297" i="3"/>
  <c r="T319" i="3"/>
  <c r="P308" i="3"/>
  <c r="P307" i="3" s="1"/>
  <c r="R309" i="3"/>
  <c r="R308" i="3" s="1"/>
  <c r="R307" i="3" l="1"/>
  <c r="P300" i="3"/>
  <c r="P299" i="3" s="1"/>
  <c r="P298" i="3" s="1"/>
  <c r="S309" i="3"/>
  <c r="S308" i="3" s="1"/>
  <c r="P230" i="3" l="1"/>
  <c r="P229" i="3" s="1"/>
  <c r="P338" i="3" s="1"/>
  <c r="P297" i="3"/>
  <c r="T309" i="3"/>
  <c r="T308" i="3" s="1"/>
  <c r="R300" i="3"/>
  <c r="R299" i="3" s="1"/>
  <c r="R298" i="3" s="1"/>
  <c r="S307" i="3"/>
  <c r="S300" i="3" s="1"/>
  <c r="S299" i="3" s="1"/>
  <c r="S298" i="3" s="1"/>
  <c r="T307" i="3" l="1"/>
  <c r="T300" i="3" s="1"/>
  <c r="T299" i="3" s="1"/>
  <c r="T298" i="3" s="1"/>
  <c r="T297" i="3" s="1"/>
  <c r="R297" i="3"/>
  <c r="R230" i="3"/>
  <c r="S230" i="3"/>
  <c r="S229" i="3" s="1"/>
  <c r="S338" i="3" s="1"/>
  <c r="S297" i="3"/>
  <c r="T230" i="3" l="1"/>
  <c r="T229" i="3" s="1"/>
  <c r="T338" i="3" s="1"/>
  <c r="R229" i="3"/>
  <c r="R33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Deissy Morales Hernandez</author>
  </authors>
  <commentList>
    <comment ref="N22" authorId="0" shapeId="0" xr:uid="{156A0AA3-2863-40B6-AE3F-621077C1310F}">
      <text>
        <r>
          <rPr>
            <b/>
            <sz val="9"/>
            <color indexed="81"/>
            <rFont val="Tahoma"/>
            <family val="2"/>
          </rPr>
          <t>Deissy Morales Hernandez:</t>
        </r>
        <r>
          <rPr>
            <sz val="9"/>
            <color indexed="81"/>
            <rFont val="Tahoma"/>
            <family val="2"/>
          </rPr>
          <t xml:space="preserve">
valor presupuesto </t>
        </r>
      </text>
    </comment>
  </commentList>
</comments>
</file>

<file path=xl/sharedStrings.xml><?xml version="1.0" encoding="utf-8"?>
<sst xmlns="http://schemas.openxmlformats.org/spreadsheetml/2006/main" count="944" uniqueCount="490">
  <si>
    <t>CONCEPTO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</si>
  <si>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</si>
  <si>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</si>
  <si>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</si>
  <si>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</si>
  <si>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</si>
  <si>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</si>
  <si>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</si>
  <si>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</si>
  <si>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</si>
  <si>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</si>
  <si>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</si>
  <si>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</si>
  <si>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PAC</t>
  </si>
  <si>
    <t>REZAGO</t>
  </si>
  <si>
    <t>GASTOS</t>
  </si>
  <si>
    <t>GASTOS DE FUNCIONAMIENTO</t>
  </si>
  <si>
    <t>INVERSION</t>
  </si>
  <si>
    <t xml:space="preserve">DIRECTA </t>
  </si>
  <si>
    <t>PRESUPUESTO</t>
  </si>
  <si>
    <t>TOTAL FUNCIONAMIENTO DEUDA E INVERSION</t>
  </si>
  <si>
    <t>CODIGO</t>
  </si>
  <si>
    <t>TOTAL FUNCIONAMIENTO E INVERSION RESERVAS</t>
  </si>
  <si>
    <r>
      <rPr>
        <sz val="9"/>
        <rFont val="Arial"/>
        <family val="2"/>
      </rPr>
      <t>Nota</t>
    </r>
    <r>
      <rPr>
        <b/>
        <sz val="9"/>
        <rFont val="Arial"/>
        <family val="2"/>
      </rPr>
      <t xml:space="preserve"> : </t>
    </r>
    <r>
      <rPr>
        <sz val="9"/>
        <rFont val="Arial"/>
        <family val="2"/>
      </rPr>
      <t xml:space="preserve">Los valores del informe se encuentran en valores brutos </t>
    </r>
  </si>
  <si>
    <t>Elaboró:</t>
  </si>
  <si>
    <t>TOTAL</t>
  </si>
  <si>
    <t xml:space="preserve">PAC VIGENCIA:    </t>
  </si>
  <si>
    <t xml:space="preserve">PAC RESERVAS:    </t>
  </si>
  <si>
    <t>CÓDIGO</t>
  </si>
  <si>
    <t>UNIDAD ADMINISTRATIVA ESPECIAL DE SERVICIOS PUBLICOS</t>
  </si>
  <si>
    <t xml:space="preserve">ENTIDAD: </t>
  </si>
  <si>
    <t>Aseo</t>
  </si>
  <si>
    <t>Energía</t>
  </si>
  <si>
    <t>Capacitación</t>
  </si>
  <si>
    <t xml:space="preserve">TEL:   3580400 EXT 1506 </t>
  </si>
  <si>
    <t>Gas</t>
  </si>
  <si>
    <t>Vigencia</t>
  </si>
  <si>
    <t>COD</t>
  </si>
  <si>
    <t>DESCRIPCION</t>
  </si>
  <si>
    <t>SUSPENSION</t>
  </si>
  <si>
    <t xml:space="preserve">DICIEMBRE </t>
  </si>
  <si>
    <t>NO EJEC</t>
  </si>
  <si>
    <t>INVERSIÓN</t>
  </si>
  <si>
    <t>DIRECTA</t>
  </si>
  <si>
    <t>CUENTAS POR PAGAR</t>
  </si>
  <si>
    <t>RESERVAS PRESUPUESTALES</t>
  </si>
  <si>
    <t>B</t>
  </si>
  <si>
    <t>TOTAL PAGOS</t>
  </si>
  <si>
    <t>Los valores del informe se encuentran en valores brutos</t>
  </si>
  <si>
    <t>Nota: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</si>
  <si>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</si>
  <si>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Gastos de personal</t>
  </si>
  <si>
    <t>ADQUISICIÓN DE BIENES Y SERVICIOS</t>
  </si>
  <si>
    <t>Dotación (prendas de vestir y calzado)</t>
  </si>
  <si>
    <t>Adquisición de servicios</t>
  </si>
  <si>
    <t>Servicios financieros y servicios conexos</t>
  </si>
  <si>
    <t>Otros servicios de seguros distintos de los seguros de vida n.c.p.</t>
  </si>
  <si>
    <t>Servicios de alquiler o arrendamiento con o sin opción de compra relativos a bienes inmuebles no residenciales propios o arrendados</t>
  </si>
  <si>
    <t>Servicios inmobiliarios</t>
  </si>
  <si>
    <t>Servicios de soporte</t>
  </si>
  <si>
    <t>Servicios de protección (guardas de seguridad)</t>
  </si>
  <si>
    <t>Servicios de limpieza general</t>
  </si>
  <si>
    <t>Servicios de mantenimiento y reparación de maquinaria y equipo de transporte</t>
  </si>
  <si>
    <t>Acueducto y alcantarillado</t>
  </si>
  <si>
    <t>Bienestar e incentivos</t>
  </si>
  <si>
    <t>TRANSFERENCIAS CORRIENTES PARA FUNCIONAMIENTO</t>
  </si>
  <si>
    <t>Distrital</t>
  </si>
  <si>
    <t>Sentencias y conciliaciones</t>
  </si>
  <si>
    <t>Planta de personal permanente</t>
  </si>
  <si>
    <t>Adquisición de bienes y servicios</t>
  </si>
  <si>
    <t>Adquisiciones diferentes de activos no financieros</t>
  </si>
  <si>
    <t>Transferencias corrientes de funcionamiento</t>
  </si>
  <si>
    <t>Wnther Ortiz Cabezas</t>
  </si>
  <si>
    <t>Servicios de transporte de pasajeros</t>
  </si>
  <si>
    <t>Servicios de arbitraje y conciliación</t>
  </si>
  <si>
    <t>Productos de caucho y plástico</t>
  </si>
  <si>
    <t>Servicios de mensajería</t>
  </si>
  <si>
    <t>Otros servicios jurídicos n.c.p.</t>
  </si>
  <si>
    <t>Otros servicios profesionales y técnicos n.c.p.</t>
  </si>
  <si>
    <t>Servicios de telefonía fija</t>
  </si>
  <si>
    <t>Servicios de telecomunicaciones móviles</t>
  </si>
  <si>
    <t>Adquisición de activos no financieros</t>
  </si>
  <si>
    <t xml:space="preserve">TELÉFONO:   3580400 </t>
  </si>
  <si>
    <t xml:space="preserve">  </t>
  </si>
  <si>
    <t>NOMBRE TESORERO (a):     CARLOS MANUEL RIVERA PEREA</t>
  </si>
  <si>
    <t>Maquinaria para uso general</t>
  </si>
  <si>
    <t>Un Nuevo Contrato Social y Ambiental para la Bogotá del Siglo XXI</t>
  </si>
  <si>
    <t>133011601010000007660  Mejoramiento Subvenciones y ayudas para dar acceso</t>
  </si>
  <si>
    <t>FUENTE</t>
  </si>
  <si>
    <t>1-100-F001</t>
  </si>
  <si>
    <t>3-100-I001</t>
  </si>
  <si>
    <t>3-200-I001</t>
  </si>
  <si>
    <t>3-400-F002</t>
  </si>
  <si>
    <t>3-601-I001</t>
  </si>
  <si>
    <t>3-602-I001</t>
  </si>
  <si>
    <t>1-100-F039</t>
  </si>
  <si>
    <t>3-400-I001</t>
  </si>
  <si>
    <t>TOTALES</t>
  </si>
  <si>
    <t>Activos fijos</t>
  </si>
  <si>
    <t>Maquinaria y equipo</t>
  </si>
  <si>
    <t>Materiales y suministros</t>
  </si>
  <si>
    <t>Productos alimenticios, bebidas y tabaco; textiles, prendas de vestir y productos de cuero</t>
  </si>
  <si>
    <t>Otros bienes transportables (excepto productos metálicos, maquinaria y equipo</t>
  </si>
  <si>
    <t>Pasta o pulpa, papel y productos de papel; impresos y artículos relacionados</t>
  </si>
  <si>
    <t>Productos de hornos de coque, de refinación de petróleo y combustible</t>
  </si>
  <si>
    <t>Otros productos químicos; fibras artificiales (o fibras industriales hechas por el hombre)</t>
  </si>
  <si>
    <t>Vidrio y productos de vidrio y otros productos no metálicos n.c.p.</t>
  </si>
  <si>
    <t>Servicios de venta y de distribución; alojamiento; servicios de suministro de comidas y bebidas; servicios de transporte; y servicios de distribución de electricidad, gas y agua</t>
  </si>
  <si>
    <t>Servicios postales y de mensajería</t>
  </si>
  <si>
    <t>Servicios financieros y servicios conexos, servicios inmobiliarios y servicios de leasing</t>
  </si>
  <si>
    <t>Servicios prestados a las empresas y servicios de producción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</si>
  <si>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</si>
  <si>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</si>
  <si>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</si>
  <si>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mantenimiento, reparación e instalación (excepto servicios de construcción)</t>
  </si>
  <si>
    <t>Servicios administrativos del Gobierno</t>
  </si>
  <si>
    <t>Otros servicios públicos generales del Gobierno n.c.p.</t>
  </si>
  <si>
    <t>Salud ocupacional</t>
  </si>
  <si>
    <t>Contratación de personal para el apoyo a la gestión</t>
  </si>
  <si>
    <t>Construcción, demolición, adecuación, estabilización de equipamientos o infraestructuras para la gestión integral de residuos sólidos y/o lixiviados</t>
  </si>
  <si>
    <t>Adquisición de servicios de transporte para apoyar el desarrollo de las labores de los proyectos de la entidad</t>
  </si>
  <si>
    <t>Personal de apoyo para la gestión del alumbrado público</t>
  </si>
  <si>
    <t>Interventoría a la prestación del servicio de alumbrado público</t>
  </si>
  <si>
    <t>UN NUEVO CONTRATO SOCIAL Y AMBIENTAL PARA LA BOGOTÁ DEL SIGLO XXI</t>
  </si>
  <si>
    <t>CAMBIAR NUESTROS HÁBITOS DE VIDA PARA REVERDECER A BOGOTÁ Y ADAPTARNOS Y MITIGAR LA CRISIS CLIMÁTICA</t>
  </si>
  <si>
    <t>PROVISIÓN Y MEJORAMIENTO DE SERVICIOS PÚBLICOS</t>
  </si>
  <si>
    <t>AMPLIACIÓN GESTIÓN PARA LA PLANEACIÓN, AMPLIACIÓN Y REVITALIZACIÓN DE LOS SERVICIOS FUNERARIOS PRESTADOS EN LOS CEMENTERIOS DE PROPIEDAD DEL DISTRITO CAPITAL BOGOTÁ</t>
  </si>
  <si>
    <t>Estudios aplicables al fortalecimiento de los procesos misionales</t>
  </si>
  <si>
    <t>ECOEFICIENCIA, RECICLAJE, MANEJO DE RESIDUOS E INCLUSIÓN DE LA POBLACIÓN RECICLADORA</t>
  </si>
  <si>
    <t>TRANSFORMACIÓN GESTIÓN INTEGRAL DE RESIDUOS SÓLIDOS HACIA UNA CULTURA DE APROVECHAMIENTO Y VALORIZACIÓN DE RESIDUOS EN EL DISTRITO CAPITAL BOGOTÁ</t>
  </si>
  <si>
    <t>Adquisición de predios</t>
  </si>
  <si>
    <t>Prestación del servicio público de aseo</t>
  </si>
  <si>
    <t>Gastos de divulgación institucional</t>
  </si>
  <si>
    <t>Plan gestión social reciclaje</t>
  </si>
  <si>
    <t>INSPIRAR CONFIANZA Y LEGITIMIDAD PARA VIVIR SIN MIEDO Y SER EPICENTRO DE CULTURA CIUDADANA, PAZ Y RECONCILIACIÓN</t>
  </si>
  <si>
    <t>ESPACIO PÚBLICO MÁS SEGURO Y CONSTRUIDO COLECTIVAMENTE</t>
  </si>
  <si>
    <t>FORTALECIMIENTO GESTIÓN PARA LA EFICIENCIA ENERGÉTICA DEL SERVICIO DE ALUMBRADO PÚBLICO BOGOTÁ</t>
  </si>
  <si>
    <t>CONSTRUIR BOGOTÁ REGIÓN CON GOBIERNO ABIERTO, TRANSPARENTE Y CIUDADANÍA CONSCIENTE</t>
  </si>
  <si>
    <t>GESTIÓN PÚBLICA EFECTIVA</t>
  </si>
  <si>
    <t>FORTALECIMIENTO EFECTIVO EN LA GESTIÓN INSTITUCIONAL BOGOTÁ</t>
  </si>
  <si>
    <t>Compras equipo, licencias y software</t>
  </si>
  <si>
    <t>FONDO</t>
  </si>
  <si>
    <t>O211010100101           Sueldo básico</t>
  </si>
  <si>
    <t>O211010100102           Horas extras, dominicales, festivos y recargos</t>
  </si>
  <si>
    <t>O211010100103           Gastos de representación</t>
  </si>
  <si>
    <t>O211010100104           Subsidio de alimentación</t>
  </si>
  <si>
    <t>O211010100105           Auxilio de transporte</t>
  </si>
  <si>
    <t>O211010100107           Bonificación por servicios prestados</t>
  </si>
  <si>
    <t>O21101010010801         Prima de navidad</t>
  </si>
  <si>
    <t>O21101010010802         Prima de vacaciones</t>
  </si>
  <si>
    <t>O211010100109           Prima técnica salarial</t>
  </si>
  <si>
    <t>O211010100204           Prima semestral</t>
  </si>
  <si>
    <t>O21101010021201         Beneficios a los empleados a corto plazo</t>
  </si>
  <si>
    <t>O211010200101           Aportes a la seguridad social en pensiones pública</t>
  </si>
  <si>
    <t>O211010200102           Aportes a la seguridad social en pensiones privada</t>
  </si>
  <si>
    <t>O211010200201           Aportes a la seguridad social en salud pública</t>
  </si>
  <si>
    <t>O211010200202           Aportes a la seguridad social en salud privada</t>
  </si>
  <si>
    <t>O211010200301           Aportes de cesantías a fondos públicos</t>
  </si>
  <si>
    <t>O211010200302           Aportes de cesantías a fondos privados</t>
  </si>
  <si>
    <t>O211010200401           Compensar</t>
  </si>
  <si>
    <t>O211010200501           Aportes generales al sistema de riesgos laborales</t>
  </si>
  <si>
    <t>O2110102006             Aportes al ICBF</t>
  </si>
  <si>
    <t>O2110102007             Aportes al SENA</t>
  </si>
  <si>
    <t>O211010300103           Bonificación especial de recreación</t>
  </si>
  <si>
    <t>O2110103005             Reconocimiento por permanencia en el servicio públ</t>
  </si>
  <si>
    <t>O2110103068             Prima secretarial</t>
  </si>
  <si>
    <t>PLANTA TEMPORAL</t>
  </si>
  <si>
    <t>O211020100101           Sueldo básico</t>
  </si>
  <si>
    <t>O211020100107           Bonificación por servicios prestados</t>
  </si>
  <si>
    <t>O21102010010801         Prima de navidad</t>
  </si>
  <si>
    <t>O21102010010802         Prima de vacaciones</t>
  </si>
  <si>
    <t>O211020100204           Prima semestral</t>
  </si>
  <si>
    <t>O21102010021201         Beneficios a los empleados a corto plazo</t>
  </si>
  <si>
    <t>O211020200101           Aportes a la seguridad social en pensiones pública</t>
  </si>
  <si>
    <t>O211020200202           Aportes a la seguridad social en salud privada</t>
  </si>
  <si>
    <t>O211020200301           Aportes de cesantías a fondos públicos</t>
  </si>
  <si>
    <t>O211020200401           Compensar</t>
  </si>
  <si>
    <t>O211020200501           Aportes generales al sistema de riesgos laborales</t>
  </si>
  <si>
    <t>O2110202006             Aportes al ICBF</t>
  </si>
  <si>
    <t>O2110202007             Aportes al SENA</t>
  </si>
  <si>
    <t>O211020300103           Bonificación especial de recreación</t>
  </si>
  <si>
    <t>O2110203099             Reconocimiento por permanencia en el servicio públ</t>
  </si>
  <si>
    <t>O21201010030301         Máquinas para oficina y contabilidad, y sus partes</t>
  </si>
  <si>
    <t>O21201010030302         Maquinaria de informática y sus partes, piezas y a</t>
  </si>
  <si>
    <t>O21201010030404         Acumuladores, pilas y baterías primarias y sus par</t>
  </si>
  <si>
    <t>O21201010030602         Instrumentos y aparatos de medición, verificación,</t>
  </si>
  <si>
    <t>O2120201002042441001    Agua purificada (envasada)</t>
  </si>
  <si>
    <t>O2120201002042449002    Bebidas no alcohólicas sin gasificar-refrescos</t>
  </si>
  <si>
    <t>O2120201002082822101    Prendas de vestir de fibras artificiales y sintéti</t>
  </si>
  <si>
    <t>O2120201002082822303    Prendas de vestir de fibras artificiales y sintéti</t>
  </si>
  <si>
    <t>O2120201002092933001    Calzado de cuero para hombre</t>
  </si>
  <si>
    <t>O2120201002092933003    Calzado de cuero para mujer</t>
  </si>
  <si>
    <t>O2120201003023212802    Papel offset</t>
  </si>
  <si>
    <t>O2120201003023212901    Papel bond</t>
  </si>
  <si>
    <t>O2120201003023213301    Papel kraft</t>
  </si>
  <si>
    <t>O2120201003023215306    Cajas de cartón liso</t>
  </si>
  <si>
    <t>O2120201003023215307    Cajas de cartón litografiadas</t>
  </si>
  <si>
    <t>O2120201003023215316    Archivadores A-Z</t>
  </si>
  <si>
    <t>O2120201003023215317    Fólderes</t>
  </si>
  <si>
    <t>O2120201003023219202    Sobres de manila</t>
  </si>
  <si>
    <t>O2120201003023219701    Etiquetas en blanco</t>
  </si>
  <si>
    <t>O2120201003023219917    Rollos de papel para máquinas</t>
  </si>
  <si>
    <t>O2120201003023230001    Periódicos impresos publicados cuatro o más veces</t>
  </si>
  <si>
    <t>O2120201003023230002    Revistas impresas publicadas cuatro o más veces po</t>
  </si>
  <si>
    <t>O2120201003023270108    Libros en blanco</t>
  </si>
  <si>
    <t>O2120201003023270112    Blocs de papel cuadriculado o rayado</t>
  </si>
  <si>
    <t>O2120201003033331101    Gasolina motor corriente</t>
  </si>
  <si>
    <t>O2120201003033338004    Aceites lubricantes</t>
  </si>
  <si>
    <t>O2120201003053514007    Tinta para sellos</t>
  </si>
  <si>
    <t>O2120201003053532103    Jabones líquidos para lavar</t>
  </si>
  <si>
    <t>O2120201003053532201    Detergentes en polvo</t>
  </si>
  <si>
    <t>O2120201003053532213    Preparaciones para limpieza de equipos de oficina</t>
  </si>
  <si>
    <t>O2120201003053542006    Pegantes sintéticos</t>
  </si>
  <si>
    <t>O2120201003053549953    Líquidos especiales para corrección y borrado de t</t>
  </si>
  <si>
    <t>O2120201003063611101    Llantas de caucho para automóviles</t>
  </si>
  <si>
    <t>O2120201003063611301    Llantas de caucho para buses y camiones</t>
  </si>
  <si>
    <t>O2120201003063622004    Banditas de caucho</t>
  </si>
  <si>
    <t>O2120201003063627018    Borradores de caucho</t>
  </si>
  <si>
    <t>O2120201003063692002    Cinta autoadhesiva</t>
  </si>
  <si>
    <t>O2120201003063692007    Cintas pegantes (transparentes)</t>
  </si>
  <si>
    <t>O2120201003063699005    Fólderes de material plástico</t>
  </si>
  <si>
    <t>O2120201003063699006    Ganchos legajadores plásticos</t>
  </si>
  <si>
    <t>O2120201003073711201    Vidrio plano sin biselar ni azogar</t>
  </si>
  <si>
    <t>O2120201003083891102    Bolígrafos</t>
  </si>
  <si>
    <t>O2120201003083891103    Lapiceros</t>
  </si>
  <si>
    <t>O2120201003083891104    Marcadores de fieltro y similares</t>
  </si>
  <si>
    <t>O2120201003083891106    Lápices</t>
  </si>
  <si>
    <t>O2120201003083891107    Lápices de colores</t>
  </si>
  <si>
    <t>O2120201003083891108    Minas para lápices</t>
  </si>
  <si>
    <t>O2120201003083891115    Crayones</t>
  </si>
  <si>
    <t>O2120201003083891201    Sellos de caucho</t>
  </si>
  <si>
    <t>O2120201003083891202    Sellos metálicos</t>
  </si>
  <si>
    <t>O2120201003083891204    Cintas para impresora</t>
  </si>
  <si>
    <t>O2120201003083891207    Almohadillas para sellos</t>
  </si>
  <si>
    <t>O2120201004024291305    Tijeras para artes y oficios</t>
  </si>
  <si>
    <t>O2120201004024291501    Tajalápices de bolsillo</t>
  </si>
  <si>
    <t>O2120201004024292202    Partes y accesorios para herramientas</t>
  </si>
  <si>
    <t>O2120201004024292299    Herramientas n.c.p. para construcción</t>
  </si>
  <si>
    <t>O2120201004024294415    Ganchos</t>
  </si>
  <si>
    <t>O2120201004024299206    Candados</t>
  </si>
  <si>
    <t>O2120201004024299502    Clips</t>
  </si>
  <si>
    <t>O2120201004024299504    Grapas de alambre para engrapadoras de oficina</t>
  </si>
  <si>
    <t>O21202020060464119      Otros servicios de transporte terrestre local de p</t>
  </si>
  <si>
    <t>O21202020060868019      Otros servicios postales n.c.p.</t>
  </si>
  <si>
    <t>O212020200701030571351  Servicios de seguros de vehículos automotores</t>
  </si>
  <si>
    <t>O212020200701030571354  Servicios de seguros contra incendio, terremoto o</t>
  </si>
  <si>
    <t>O212020200701030571355  Servicios de seguros generales de responsabilidad</t>
  </si>
  <si>
    <t>O212020200701030571357  Servicios de seguros de viaje</t>
  </si>
  <si>
    <t>O212020200701030571359  Otros servicios de seguros distintos de los seguro</t>
  </si>
  <si>
    <t>O2120202007010671640    Servicios de administración de fondos de pensiones</t>
  </si>
  <si>
    <t>O21202020070272112      Servicios de alquiler o arrendamiento con o sin op</t>
  </si>
  <si>
    <t>O21202020080282130      Servicios de documentación y certificación jurídic</t>
  </si>
  <si>
    <t>O21202020080282191      Servicios de arbitraje y conciliación</t>
  </si>
  <si>
    <t>O21202020080282199      Otros servicios jurídicos n.c.p.</t>
  </si>
  <si>
    <t>O21202020080383211      Servicios de asesoría en arquitectura</t>
  </si>
  <si>
    <t>O21202020080383990      Otros servicios profesionales, técnicos y empresar</t>
  </si>
  <si>
    <t>O21202020080484120      Servicios de telefonía fija (acceso)</t>
  </si>
  <si>
    <t>O21202020080484131      Servicios móviles de voz</t>
  </si>
  <si>
    <t>O21202020080484631      Servicios de transmisión</t>
  </si>
  <si>
    <t>O21202020080585250      Servicios de protección (guardas de seguridad)</t>
  </si>
  <si>
    <t>O21202020080585330      Servicios de limpieza general</t>
  </si>
  <si>
    <t>O21202020080686312      Servicios de distribución de electricidad (a comis</t>
  </si>
  <si>
    <t>O21202020080686320      Servicios de distribución de gas por tuberías (a c</t>
  </si>
  <si>
    <t>O21202020080686330      Servicios de distribución de agua por tubería (a c</t>
  </si>
  <si>
    <t>O2120202008078714102    Servicio de mantenimiento y reparación de vehículo</t>
  </si>
  <si>
    <t>O2120202008078715699    Servicio de mantenimiento y reparación de máquinas</t>
  </si>
  <si>
    <t>O2120202008078715701    Servicio de mantenimiento y reparación de ascensor</t>
  </si>
  <si>
    <t>O2120202008078715999    Servicio de mantenimiento y reparación de otros eq</t>
  </si>
  <si>
    <t>O2120202008098912197    Servicios de impresión litográfica n.c.p.</t>
  </si>
  <si>
    <t>O21202020090292919      Otros tipos de servicios+B26 educativos y de formación</t>
  </si>
  <si>
    <t>O21202020090494239      Servicios generales de recolección de otros desech</t>
  </si>
  <si>
    <t>O21202020090696990      Otros servicios de diversión y entretenimiento n.c</t>
  </si>
  <si>
    <t>O2120202010             Viáticos de los funcionarios en comisión</t>
  </si>
  <si>
    <t>O2130509059             Servicio de alumbrado público</t>
  </si>
  <si>
    <t>O2131301001             Sentencias</t>
  </si>
  <si>
    <t>O2320202005030253290</t>
  </si>
  <si>
    <t>O2320202005040654619</t>
  </si>
  <si>
    <t>O232020200885250</t>
  </si>
  <si>
    <t>O232020200991123</t>
  </si>
  <si>
    <t>O232020200991191</t>
  </si>
  <si>
    <t>Ampliación Gestión para la planeación, ampliación y revitalización de los servicios funerarios prestados en los cementerios de propiedad del distrito capital Bogotá</t>
  </si>
  <si>
    <t>3-200-F002</t>
  </si>
  <si>
    <t>O232020200995996</t>
  </si>
  <si>
    <t>O2320201003063694012</t>
  </si>
  <si>
    <t>O232020200664119</t>
  </si>
  <si>
    <t>O232020200883611</t>
  </si>
  <si>
    <t>O232020200883931</t>
  </si>
  <si>
    <t>O232020200885340</t>
  </si>
  <si>
    <t>O232020200991119</t>
  </si>
  <si>
    <t>O232020200992919</t>
  </si>
  <si>
    <t>O232020200994110</t>
  </si>
  <si>
    <t>O232020200994239</t>
  </si>
  <si>
    <t>O232020200994332</t>
  </si>
  <si>
    <t>O232020200994590</t>
  </si>
  <si>
    <t>Transformación Gestión integral de residuos sólidos hacia una cultura de aprovechamiento y valorización de residuos en el distrito capital Bogotá</t>
  </si>
  <si>
    <t>Fortalecimiento gestión para la eficiencia energética del servicio de alumbrado público Bogotá</t>
  </si>
  <si>
    <t>O23201010030502</t>
  </si>
  <si>
    <t>O2320101004010102</t>
  </si>
  <si>
    <t>O2320202005040254290</t>
  </si>
  <si>
    <t>O232020200664241</t>
  </si>
  <si>
    <t>O232020200883143</t>
  </si>
  <si>
    <t>O232020200883159</t>
  </si>
  <si>
    <t>O232020200884210</t>
  </si>
  <si>
    <t>O232020200885290</t>
  </si>
  <si>
    <t>O232020200885330</t>
  </si>
  <si>
    <t>O232020200887130</t>
  </si>
  <si>
    <t>O232020200996590</t>
  </si>
  <si>
    <t>Fortalecimiento efectivo en la gestión institucional Bogotá</t>
  </si>
  <si>
    <t xml:space="preserve">O211010100101       </t>
  </si>
  <si>
    <t xml:space="preserve">O211010100102       </t>
  </si>
  <si>
    <t xml:space="preserve">O211010100103       </t>
  </si>
  <si>
    <t xml:space="preserve">O211010100104       </t>
  </si>
  <si>
    <t xml:space="preserve">O211010100105       </t>
  </si>
  <si>
    <t xml:space="preserve">O211010100107       </t>
  </si>
  <si>
    <t xml:space="preserve">O21101010010801     </t>
  </si>
  <si>
    <t xml:space="preserve">O21101010010802     </t>
  </si>
  <si>
    <t xml:space="preserve">O211010100109       </t>
  </si>
  <si>
    <t xml:space="preserve">O211010100204       </t>
  </si>
  <si>
    <t xml:space="preserve">O21101010021201     </t>
  </si>
  <si>
    <t xml:space="preserve">O211010200101       </t>
  </si>
  <si>
    <t xml:space="preserve">O211010200102       </t>
  </si>
  <si>
    <t xml:space="preserve">O211010200201       </t>
  </si>
  <si>
    <t xml:space="preserve">O211010200202       </t>
  </si>
  <si>
    <t xml:space="preserve">O211010200301       </t>
  </si>
  <si>
    <t xml:space="preserve">O211010200302       </t>
  </si>
  <si>
    <t xml:space="preserve">O211010200401       </t>
  </si>
  <si>
    <t xml:space="preserve">O211010200501       </t>
  </si>
  <si>
    <t xml:space="preserve">O2110102006         </t>
  </si>
  <si>
    <t xml:space="preserve">O2110102007         </t>
  </si>
  <si>
    <t xml:space="preserve">O211010300103       </t>
  </si>
  <si>
    <t xml:space="preserve">O2110103005         </t>
  </si>
  <si>
    <t xml:space="preserve">O2110103068         </t>
  </si>
  <si>
    <t xml:space="preserve">O211020100101       </t>
  </si>
  <si>
    <t xml:space="preserve">O211020100107       </t>
  </si>
  <si>
    <t xml:space="preserve">O21102010010801     </t>
  </si>
  <si>
    <t xml:space="preserve">O21102010010802     </t>
  </si>
  <si>
    <t xml:space="preserve">O211020100204       </t>
  </si>
  <si>
    <t xml:space="preserve">O21102010021201     </t>
  </si>
  <si>
    <t xml:space="preserve">O211020200101       </t>
  </si>
  <si>
    <t xml:space="preserve">O211020200202       </t>
  </si>
  <si>
    <t xml:space="preserve">O211020200301       </t>
  </si>
  <si>
    <t xml:space="preserve">O211020200401       </t>
  </si>
  <si>
    <t xml:space="preserve">O211020200501       </t>
  </si>
  <si>
    <t xml:space="preserve">O2110202006         </t>
  </si>
  <si>
    <t xml:space="preserve">O2110202007         </t>
  </si>
  <si>
    <t xml:space="preserve">O211020300103       </t>
  </si>
  <si>
    <t xml:space="preserve">O2110203099         </t>
  </si>
  <si>
    <t xml:space="preserve">O21201010030301     </t>
  </si>
  <si>
    <t xml:space="preserve">O21201010030302     </t>
  </si>
  <si>
    <t xml:space="preserve">O21201010030404     </t>
  </si>
  <si>
    <t xml:space="preserve">O21201010030602     </t>
  </si>
  <si>
    <t>O2120201002042441001</t>
  </si>
  <si>
    <t>O2120201002042449002</t>
  </si>
  <si>
    <t>O2120201002082822101</t>
  </si>
  <si>
    <t>O2120201002082822303</t>
  </si>
  <si>
    <t>O2120201002092933001</t>
  </si>
  <si>
    <t>O2120201002092933003</t>
  </si>
  <si>
    <t>O2120201003023212802</t>
  </si>
  <si>
    <t>O2120201003023212901</t>
  </si>
  <si>
    <t>O2120201003023213301</t>
  </si>
  <si>
    <t>O2120201003023215306</t>
  </si>
  <si>
    <t>O2120201003023215307</t>
  </si>
  <si>
    <t>O2120201003023215316</t>
  </si>
  <si>
    <t>O2120201003023215317</t>
  </si>
  <si>
    <t>O2120201003023219202</t>
  </si>
  <si>
    <t>O2120201003023219701</t>
  </si>
  <si>
    <t>O2120201003023219917</t>
  </si>
  <si>
    <t>O2120201003023230001</t>
  </si>
  <si>
    <t>O2120201003023230002</t>
  </si>
  <si>
    <t>O2120201003023270108</t>
  </si>
  <si>
    <t>O2120201003023270112</t>
  </si>
  <si>
    <t>O2120201003033331101</t>
  </si>
  <si>
    <t>O2120201003033338004</t>
  </si>
  <si>
    <t>O2120201003053514007</t>
  </si>
  <si>
    <t>O2120201003053532103</t>
  </si>
  <si>
    <t>O2120201003053532201</t>
  </si>
  <si>
    <t>O2120201003053532213</t>
  </si>
  <si>
    <t>O2120201003053542006</t>
  </si>
  <si>
    <t>O2120201003053549953</t>
  </si>
  <si>
    <t>O2120201003063611101</t>
  </si>
  <si>
    <t>O2120201003063611301</t>
  </si>
  <si>
    <t>O2120201003063622004</t>
  </si>
  <si>
    <t>O2120201003063627018</t>
  </si>
  <si>
    <t>O2120201003063692002</t>
  </si>
  <si>
    <t>O2120201003063692007</t>
  </si>
  <si>
    <t>O2120201003063699005</t>
  </si>
  <si>
    <t>O2120201003063699006</t>
  </si>
  <si>
    <t>O2120201003073711201</t>
  </si>
  <si>
    <t>O2120201003083891102</t>
  </si>
  <si>
    <t>O2120201003083891103</t>
  </si>
  <si>
    <t>O2120201003083891104</t>
  </si>
  <si>
    <t>O2120201003083891106</t>
  </si>
  <si>
    <t>O2120201003083891107</t>
  </si>
  <si>
    <t>O2120201003083891108</t>
  </si>
  <si>
    <t>O2120201003083891115</t>
  </si>
  <si>
    <t>O2120201003083891201</t>
  </si>
  <si>
    <t>O2120201003083891202</t>
  </si>
  <si>
    <t>O2120201003083891204</t>
  </si>
  <si>
    <t>O2120201003083891207</t>
  </si>
  <si>
    <t>O2120201004024291305</t>
  </si>
  <si>
    <t>O2120201004024291501</t>
  </si>
  <si>
    <t>O2120201004024292202</t>
  </si>
  <si>
    <t>O2120201004024292299</t>
  </si>
  <si>
    <t>O2120201004024294415</t>
  </si>
  <si>
    <t>O2120201004024299206</t>
  </si>
  <si>
    <t>O2120201004024299502</t>
  </si>
  <si>
    <t>O2120201004024299504</t>
  </si>
  <si>
    <t xml:space="preserve">O21202020060464119  </t>
  </si>
  <si>
    <t xml:space="preserve">O21202020060868019  </t>
  </si>
  <si>
    <t>O2120202007010305713</t>
  </si>
  <si>
    <t>O2120202007010671640</t>
  </si>
  <si>
    <t xml:space="preserve">O21202020070272112  </t>
  </si>
  <si>
    <t xml:space="preserve">O21202020080282130  </t>
  </si>
  <si>
    <t xml:space="preserve">O21202020080282191  </t>
  </si>
  <si>
    <t xml:space="preserve">O21202020080282199  </t>
  </si>
  <si>
    <t xml:space="preserve">O21202020080383211  </t>
  </si>
  <si>
    <t xml:space="preserve">O21202020080383990  </t>
  </si>
  <si>
    <t xml:space="preserve">O21202020080484120  </t>
  </si>
  <si>
    <t xml:space="preserve">O21202020080484131  </t>
  </si>
  <si>
    <t xml:space="preserve">O21202020080484631  </t>
  </si>
  <si>
    <t xml:space="preserve">O21202020080585250  </t>
  </si>
  <si>
    <t xml:space="preserve">O21202020080585330  </t>
  </si>
  <si>
    <t xml:space="preserve">O21202020080686312  </t>
  </si>
  <si>
    <t xml:space="preserve">O21202020080686320  </t>
  </si>
  <si>
    <t xml:space="preserve">O21202020080686330  </t>
  </si>
  <si>
    <t>O2120202008078714102</t>
  </si>
  <si>
    <t>O2120202008078715699</t>
  </si>
  <si>
    <t>O2120202008078715701</t>
  </si>
  <si>
    <t>O2120202008078715999</t>
  </si>
  <si>
    <t>O2120202008098912197</t>
  </si>
  <si>
    <t xml:space="preserve">O21202020090292919  </t>
  </si>
  <si>
    <t xml:space="preserve">O21202020090393500  </t>
  </si>
  <si>
    <t xml:space="preserve">O21202020090494239  </t>
  </si>
  <si>
    <t xml:space="preserve">O21202020090696990  </t>
  </si>
  <si>
    <t xml:space="preserve">O2120202010         </t>
  </si>
  <si>
    <t xml:space="preserve">O2130509059         </t>
  </si>
  <si>
    <t xml:space="preserve">O2131301001         </t>
  </si>
  <si>
    <t>Maquinaria de oficina, contabilidad e informática</t>
  </si>
  <si>
    <t>Bebidas</t>
  </si>
  <si>
    <t>1-100-F002</t>
  </si>
  <si>
    <t>1-100-F003</t>
  </si>
  <si>
    <t>1-100-F004</t>
  </si>
  <si>
    <t>Químicos básicos</t>
  </si>
  <si>
    <t>Muebles; otros bienes transportables n.c.p.</t>
  </si>
  <si>
    <t>Productos metálicos</t>
  </si>
  <si>
    <t>Productos metálicos elaborados (excepto maquinaria y equipo)</t>
  </si>
  <si>
    <t>Servicios de seguros de vehículos automotores</t>
  </si>
  <si>
    <t>Servicios de seguros contra incendio, terremoto o sustracción</t>
  </si>
  <si>
    <t>Servicios de seguros generales de responsabilidad civil</t>
  </si>
  <si>
    <t>Servicios de documentación y certificación jurídica</t>
  </si>
  <si>
    <t>Servicios de arquitectura, servicios de planeación urbana y ordenación del territorio; servicios de arquitectura paisajista</t>
  </si>
  <si>
    <t>Servicios de mantenimiento y reparación de otra maquinaria y otro equipo</t>
  </si>
  <si>
    <t>Servicios de mantenimiento y reparación de ascensores y escaleras mecánicas</t>
  </si>
  <si>
    <t>Servicios de reparación de otros bienes</t>
  </si>
  <si>
    <t>Otros servicios de fabricación; servicios de edición, impresión y reproducción; servicios de recuperación de materiales</t>
  </si>
  <si>
    <t>Servicios de impresión</t>
  </si>
  <si>
    <t>Viáticos y gastos de viaje</t>
  </si>
  <si>
    <t>133011602370000007644</t>
  </si>
  <si>
    <t>1082001010</t>
  </si>
  <si>
    <t>Servicios de la construcción</t>
  </si>
  <si>
    <t>133011602380000007569</t>
  </si>
  <si>
    <t>1080100012</t>
  </si>
  <si>
    <t>1080100021</t>
  </si>
  <si>
    <t>1082001022</t>
  </si>
  <si>
    <t>1082001042</t>
  </si>
  <si>
    <t>1082001052</t>
  </si>
  <si>
    <t>1110200052</t>
  </si>
  <si>
    <t>133011603450000007652</t>
  </si>
  <si>
    <t>Servicios para la comunidad, sociales y personales</t>
  </si>
  <si>
    <t>O21202020090191191      Servicios administrativos relacionados con los tra</t>
  </si>
  <si>
    <t>Productos metálicos, maquinaria y equipo</t>
  </si>
  <si>
    <t>Productos metálicos y paquetes de software</t>
  </si>
  <si>
    <t>Otros bienes transportables (excepto productos metálicos, maquinaria y equipo)</t>
  </si>
  <si>
    <t>O211010300102</t>
  </si>
  <si>
    <t>O211010300102           Indemnización por vacaciones</t>
  </si>
  <si>
    <t>O212020200701030471347</t>
  </si>
  <si>
    <t>O212020200701030471347  Servicio de seguro obligatorio de accidentes de tr</t>
  </si>
  <si>
    <t>O21202020090191191</t>
  </si>
  <si>
    <t>1-601-F001</t>
  </si>
  <si>
    <t>O2120201003033336103</t>
  </si>
  <si>
    <t>O2120201003033336103    Diésel oil ACPM (fuel gas gasoil marine gas)</t>
  </si>
  <si>
    <t>O21202020090393500      Otros servicios sociales sin alojamiento</t>
  </si>
  <si>
    <t>O2120101004010102</t>
  </si>
  <si>
    <t>O2120101004010102       Muebles del tipo utilizado en la oficina</t>
  </si>
  <si>
    <t>O2120201003053544203</t>
  </si>
  <si>
    <t>O2120201003053544203    Mezclas químicas para extintores</t>
  </si>
  <si>
    <t>Fecha de Elaboracion 12/01/2023</t>
  </si>
  <si>
    <t>C.C :   4052671 de Belen Boyacá</t>
  </si>
  <si>
    <t>C.C : 74754353 de Aguazul Casanare</t>
  </si>
  <si>
    <t>NOMBRE ORDENADOR DEL GASTO : RÚBEN DARÍO PERILLA CÁRDENAS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</si>
</sst>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\ _P_t_s_-;\-* #,##0\ _P_t_s_-;_-* &quot;-&quot;\ _P_t_s_-;_-@_-"/>
    <numFmt numFmtId="167" formatCode="_-* #,##0.00\ _P_t_s_-;\-* #,##0.00\ _P_t_s_-;_-* &quot;-&quot;??\ _P_t_s_-;_-@_-"/>
    <numFmt numFmtId="168" formatCode="_-* #,##0\ _P_t_s_-;\-* #,##0\ _P_t_s_-;_-* &quot;-&quot;??\ _P_t_s_-;_-@_-"/>
    <numFmt numFmtId="169" formatCode="_-* #,##0\ _€_-;\-* #,##0\ _€_-;_-* &quot;-&quot;??\ _€_-;_-@_-"/>
    <numFmt numFmtId="170" formatCode="_(* #,##0_);_(* \(#,##0\);_(* &quot;-&quot;??_);_(@_)"/>
    <numFmt numFmtId="171" formatCode="_-* #,##0.00\ _€_-;\-* #,##0.00\ _€_-;_-* &quot;-&quot;??\ _€_-;_-@_-"/>
    <numFmt numFmtId="172" formatCode="_(* #.##0.00_);_(* \(#.##0.00\);_(* &quot;-&quot;??_);_(@_)"/>
    <numFmt numFmtId="173" formatCode="_([$€]* #,##0.00_);_([$€]* \(#,##0.00\);_([$€]* &quot;-&quot;??_);_(@_)"/>
    <numFmt numFmtId="174" formatCode="_ &quot;$&quot;\ * #,##0_ ;_ &quot;$&quot;\ * \-#,##0_ ;_ &quot;$&quot;\ * &quot;-&quot;_ ;_ @_ "/>
    <numFmt numFmtId="175" formatCode="_-* #,##0_-;\-* #,##0_-;_-* &quot;-&quot;??_-;_-@_-"/>
    <numFmt numFmtId="176" formatCode="###,000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B050"/>
      <name val="Calibri"/>
      <family val="2"/>
      <scheme val="minor"/>
    </font>
    <font>
      <b/>
      <sz val="14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u/>
      <sz val="10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b/>
      <u/>
      <sz val="10"/>
      <color theme="1"/>
      <name val="Arial"/>
      <family val="2"/>
    </font>
    <font>
      <b/>
      <u/>
      <sz val="10"/>
      <color indexed="10"/>
      <name val="Arial"/>
      <family val="2"/>
    </font>
    <font>
      <sz val="11"/>
      <color indexed="8"/>
      <name val="Arial Narrow"/>
      <family val="2"/>
    </font>
    <font>
      <sz val="12"/>
      <color indexed="8"/>
      <name val="Arial Narrow"/>
      <family val="2"/>
    </font>
    <font>
      <u/>
      <sz val="10"/>
      <color theme="1"/>
      <name val="Arial"/>
      <family val="2"/>
    </font>
    <font>
      <b/>
      <sz val="11"/>
      <color indexed="8"/>
      <name val="Arial Narrow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name val="Calibri"/>
      <family val="2"/>
    </font>
    <font>
      <sz val="11"/>
      <color indexed="17"/>
      <name val="Arial Narrow"/>
      <family val="2"/>
    </font>
    <font>
      <sz val="12"/>
      <color indexed="17"/>
      <name val="Arial Narrow"/>
      <family val="2"/>
    </font>
    <font>
      <sz val="11"/>
      <color indexed="14"/>
      <name val="Arial Narrow"/>
      <family val="2"/>
    </font>
    <font>
      <sz val="12"/>
      <color indexed="14"/>
      <name val="Arial Narrow"/>
      <family val="2"/>
    </font>
    <font>
      <sz val="10"/>
      <color rgb="FF00B050"/>
      <name val="Arial"/>
      <family val="2"/>
    </font>
    <font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8"/>
      <color rgb="FF666666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12"/>
      <name val="Arial Narrow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rgb="FFFFFFFF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double">
        <color theme="4"/>
      </top>
      <bottom style="thin">
        <color theme="4" tint="0.39997558519241921"/>
      </bottom>
      <diagonal/>
    </border>
  </borders>
  <cellStyleXfs count="12087">
    <xf numFmtId="0" fontId="0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0" applyNumberFormat="0" applyBorder="0" applyAlignment="0" applyProtection="0"/>
    <xf numFmtId="0" fontId="15" fillId="21" borderId="1" applyNumberFormat="0" applyAlignment="0" applyProtection="0"/>
    <xf numFmtId="0" fontId="16" fillId="22" borderId="2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20" fillId="29" borderId="1" applyNumberFormat="0" applyAlignment="0" applyProtection="0"/>
    <xf numFmtId="173" fontId="6" fillId="0" borderId="0" applyFont="0" applyFill="0" applyBorder="0" applyAlignment="0" applyProtection="0"/>
    <xf numFmtId="0" fontId="21" fillId="30" borderId="0" applyNumberFormat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22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11" fillId="32" borderId="5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25" applyNumberFormat="0" applyFill="0" applyAlignment="0" applyProtection="0"/>
    <xf numFmtId="0" fontId="19" fillId="0" borderId="26" applyNumberFormat="0" applyFill="0" applyAlignment="0" applyProtection="0"/>
    <xf numFmtId="0" fontId="56" fillId="21" borderId="27" applyNumberFormat="0" applyAlignment="0" applyProtection="0"/>
    <xf numFmtId="0" fontId="2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4" fillId="0" borderId="28" applyNumberFormat="0" applyFill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17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18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8" fillId="0" borderId="0" applyNumberFormat="0" applyFill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32" borderId="5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0" borderId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32" borderId="5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41" fontId="6" fillId="0" borderId="0" applyFont="0" applyFill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5" applyNumberFormat="0" applyFont="0" applyAlignment="0" applyProtection="0"/>
    <xf numFmtId="0" fontId="54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5" applyNumberFormat="0" applyFont="0" applyAlignment="0" applyProtection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5" applyNumberFormat="0" applyFont="0" applyAlignment="0" applyProtection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5" applyNumberFormat="0" applyFont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0" borderId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32" borderId="5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0" borderId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32" borderId="5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41" fontId="6" fillId="0" borderId="0" applyFont="0" applyFill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5" applyNumberFormat="0" applyFont="0" applyAlignment="0" applyProtection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5" applyNumberFormat="0" applyFont="0" applyAlignment="0" applyProtection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5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32" borderId="5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17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18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5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17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18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9" borderId="0" applyNumberFormat="0" applyBorder="0" applyAlignment="0" applyProtection="0"/>
    <xf numFmtId="43" fontId="6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17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18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9" borderId="0" applyNumberFormat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0" borderId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32" borderId="5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0" borderId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32" borderId="5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41" fontId="6" fillId="0" borderId="0" applyFont="0" applyFill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5" applyNumberFormat="0" applyFont="0" applyAlignment="0" applyProtection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5" applyNumberFormat="0" applyFont="0" applyAlignment="0" applyProtection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5" applyNumberFormat="0" applyFont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0" borderId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32" borderId="5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0" borderId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32" borderId="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32" borderId="5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41" fontId="6" fillId="0" borderId="0" applyFont="0" applyFill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5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5" applyNumberFormat="0" applyFont="0" applyAlignment="0" applyProtection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5" applyNumberFormat="0" applyFont="0" applyAlignment="0" applyProtection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5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32" borderId="5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17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18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5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17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18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32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176" fontId="59" fillId="37" borderId="29" applyNumberFormat="0" applyAlignment="0" applyProtection="0">
      <alignment horizontal="left" vertical="center" indent="1"/>
    </xf>
    <xf numFmtId="176" fontId="59" fillId="37" borderId="29" applyNumberFormat="0" applyAlignment="0" applyProtection="0">
      <alignment horizontal="left" vertical="center" indent="1"/>
    </xf>
    <xf numFmtId="176" fontId="59" fillId="0" borderId="30" applyNumberFormat="0" applyAlignment="0" applyProtection="0">
      <alignment horizontal="right" vertical="center"/>
    </xf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2" borderId="5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43" fontId="2" fillId="0" borderId="0" applyFont="0" applyFill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43" fontId="2" fillId="0" borderId="0" applyFont="0" applyFill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02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3" fontId="26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0" fontId="27" fillId="0" borderId="0" xfId="0" quotePrefix="1" applyFont="1" applyAlignment="1">
      <alignment horizontal="center" vertical="center"/>
    </xf>
    <xf numFmtId="0" fontId="27" fillId="0" borderId="6" xfId="0" applyFont="1" applyBorder="1" applyAlignment="1">
      <alignment horizontal="center"/>
    </xf>
    <xf numFmtId="3" fontId="28" fillId="0" borderId="0" xfId="0" applyNumberFormat="1" applyFont="1" applyAlignment="1">
      <alignment vertical="center"/>
    </xf>
    <xf numFmtId="0" fontId="27" fillId="0" borderId="0" xfId="0" applyFont="1" applyAlignment="1">
      <alignment horizontal="center"/>
    </xf>
    <xf numFmtId="3" fontId="29" fillId="0" borderId="0" xfId="0" applyNumberFormat="1" applyFont="1" applyAlignment="1">
      <alignment vertical="center"/>
    </xf>
    <xf numFmtId="3" fontId="31" fillId="0" borderId="0" xfId="0" applyNumberFormat="1" applyFont="1" applyAlignment="1">
      <alignment horizontal="right"/>
    </xf>
    <xf numFmtId="3" fontId="25" fillId="0" borderId="0" xfId="0" applyNumberFormat="1" applyFont="1" applyAlignment="1">
      <alignment horizontal="right"/>
    </xf>
    <xf numFmtId="0" fontId="30" fillId="0" borderId="0" xfId="0" applyFont="1"/>
    <xf numFmtId="3" fontId="30" fillId="0" borderId="0" xfId="0" applyNumberFormat="1" applyFont="1" applyAlignment="1">
      <alignment horizontal="right"/>
    </xf>
    <xf numFmtId="3" fontId="6" fillId="0" borderId="0" xfId="0" applyNumberFormat="1" applyFont="1"/>
    <xf numFmtId="0" fontId="28" fillId="0" borderId="6" xfId="0" applyFont="1" applyBorder="1" applyAlignment="1">
      <alignment horizontal="center"/>
    </xf>
    <xf numFmtId="0" fontId="33" fillId="0" borderId="6" xfId="0" applyFont="1" applyBorder="1" applyAlignment="1">
      <alignment horizontal="center"/>
    </xf>
    <xf numFmtId="3" fontId="28" fillId="0" borderId="6" xfId="0" applyNumberFormat="1" applyFont="1" applyBorder="1" applyAlignment="1">
      <alignment horizontal="center"/>
    </xf>
    <xf numFmtId="3" fontId="28" fillId="0" borderId="7" xfId="0" applyNumberFormat="1" applyFont="1" applyBorder="1" applyAlignment="1">
      <alignment horizontal="center"/>
    </xf>
    <xf numFmtId="3" fontId="28" fillId="0" borderId="8" xfId="0" applyNumberFormat="1" applyFont="1" applyBorder="1" applyAlignment="1">
      <alignment horizontal="right"/>
    </xf>
    <xf numFmtId="0" fontId="28" fillId="0" borderId="6" xfId="0" applyFont="1" applyBorder="1"/>
    <xf numFmtId="0" fontId="32" fillId="0" borderId="0" xfId="0" applyFont="1"/>
    <xf numFmtId="49" fontId="33" fillId="33" borderId="6" xfId="0" applyNumberFormat="1" applyFont="1" applyFill="1" applyBorder="1" applyAlignment="1">
      <alignment horizontal="left" vertical="center"/>
    </xf>
    <xf numFmtId="3" fontId="33" fillId="33" borderId="6" xfId="0" applyNumberFormat="1" applyFont="1" applyFill="1" applyBorder="1" applyAlignment="1">
      <alignment vertical="center"/>
    </xf>
    <xf numFmtId="3" fontId="33" fillId="0" borderId="6" xfId="0" applyNumberFormat="1" applyFont="1" applyBorder="1" applyAlignment="1">
      <alignment vertical="center"/>
    </xf>
    <xf numFmtId="3" fontId="32" fillId="0" borderId="0" xfId="0" applyNumberFormat="1" applyFont="1" applyAlignment="1">
      <alignment horizontal="right"/>
    </xf>
    <xf numFmtId="3" fontId="32" fillId="0" borderId="0" xfId="0" applyNumberFormat="1" applyFont="1"/>
    <xf numFmtId="0" fontId="33" fillId="33" borderId="6" xfId="0" applyFont="1" applyFill="1" applyBorder="1" applyAlignment="1">
      <alignment horizontal="left" vertical="top" wrapText="1"/>
    </xf>
    <xf numFmtId="49" fontId="33" fillId="0" borderId="6" xfId="3810" applyNumberFormat="1" applyFont="1" applyBorder="1" applyAlignment="1">
      <alignment horizontal="left" vertical="center"/>
    </xf>
    <xf numFmtId="0" fontId="33" fillId="0" borderId="6" xfId="3810" applyFont="1" applyBorder="1" applyAlignment="1">
      <alignment horizontal="justify" vertical="top" wrapText="1"/>
    </xf>
    <xf numFmtId="0" fontId="12" fillId="0" borderId="6" xfId="3856" applyBorder="1"/>
    <xf numFmtId="3" fontId="28" fillId="0" borderId="6" xfId="528" applyNumberFormat="1" applyFont="1" applyFill="1" applyBorder="1" applyAlignment="1">
      <alignment horizontal="right" wrapText="1"/>
    </xf>
    <xf numFmtId="3" fontId="28" fillId="0" borderId="6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49" fontId="33" fillId="33" borderId="6" xfId="3810" quotePrefix="1" applyNumberFormat="1" applyFont="1" applyFill="1" applyBorder="1" applyAlignment="1">
      <alignment horizontal="left" vertical="center"/>
    </xf>
    <xf numFmtId="0" fontId="33" fillId="33" borderId="6" xfId="3810" applyFont="1" applyFill="1" applyBorder="1" applyAlignment="1">
      <alignment horizontal="justify" vertical="top" wrapText="1"/>
    </xf>
    <xf numFmtId="3" fontId="33" fillId="33" borderId="6" xfId="0" applyNumberFormat="1" applyFont="1" applyFill="1" applyBorder="1" applyAlignment="1">
      <alignment horizontal="justify" vertical="top" wrapText="1"/>
    </xf>
    <xf numFmtId="168" fontId="6" fillId="0" borderId="0" xfId="0" applyNumberFormat="1" applyFont="1"/>
    <xf numFmtId="168" fontId="6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168" fontId="35" fillId="0" borderId="0" xfId="0" applyNumberFormat="1" applyFont="1" applyAlignment="1">
      <alignment vertical="center"/>
    </xf>
    <xf numFmtId="3" fontId="32" fillId="34" borderId="0" xfId="0" applyNumberFormat="1" applyFont="1" applyFill="1" applyAlignment="1">
      <alignment horizontal="right"/>
    </xf>
    <xf numFmtId="49" fontId="33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top" wrapText="1"/>
    </xf>
    <xf numFmtId="3" fontId="33" fillId="0" borderId="0" xfId="0" applyNumberFormat="1" applyFont="1" applyAlignment="1">
      <alignment vertical="center"/>
    </xf>
    <xf numFmtId="3" fontId="33" fillId="0" borderId="0" xfId="0" applyNumberFormat="1" applyFont="1" applyAlignment="1">
      <alignment horizontal="right" vertical="center"/>
    </xf>
    <xf numFmtId="0" fontId="27" fillId="0" borderId="0" xfId="0" quotePrefix="1" applyFont="1" applyAlignment="1">
      <alignment horizontal="left"/>
    </xf>
    <xf numFmtId="3" fontId="36" fillId="0" borderId="0" xfId="0" applyNumberFormat="1" applyFont="1" applyAlignment="1">
      <alignment horizontal="right"/>
    </xf>
    <xf numFmtId="0" fontId="32" fillId="0" borderId="0" xfId="0" applyFont="1" applyAlignment="1">
      <alignment horizontal="center"/>
    </xf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right"/>
    </xf>
    <xf numFmtId="168" fontId="32" fillId="0" borderId="0" xfId="502" applyNumberFormat="1" applyFont="1" applyFill="1" applyBorder="1" applyAlignment="1"/>
    <xf numFmtId="168" fontId="6" fillId="0" borderId="0" xfId="502" applyNumberFormat="1" applyFont="1" applyFill="1" applyBorder="1" applyAlignment="1"/>
    <xf numFmtId="49" fontId="32" fillId="33" borderId="6" xfId="0" applyNumberFormat="1" applyFont="1" applyFill="1" applyBorder="1" applyAlignment="1">
      <alignment horizontal="left" vertical="center"/>
    </xf>
    <xf numFmtId="3" fontId="32" fillId="33" borderId="6" xfId="503" applyNumberFormat="1" applyFont="1" applyFill="1" applyBorder="1" applyAlignment="1">
      <alignment horizontal="right"/>
    </xf>
    <xf numFmtId="168" fontId="6" fillId="0" borderId="6" xfId="502" applyNumberFormat="1" applyFont="1" applyFill="1" applyBorder="1" applyAlignment="1"/>
    <xf numFmtId="0" fontId="32" fillId="0" borderId="6" xfId="0" quotePrefix="1" applyFont="1" applyBorder="1" applyAlignment="1">
      <alignment horizontal="left" vertical="top" wrapText="1"/>
    </xf>
    <xf numFmtId="3" fontId="32" fillId="0" borderId="6" xfId="0" applyNumberFormat="1" applyFont="1" applyBorder="1" applyAlignment="1">
      <alignment horizontal="right"/>
    </xf>
    <xf numFmtId="3" fontId="32" fillId="0" borderId="7" xfId="0" applyNumberFormat="1" applyFont="1" applyBorder="1" applyAlignment="1">
      <alignment horizontal="right"/>
    </xf>
    <xf numFmtId="3" fontId="32" fillId="0" borderId="8" xfId="0" applyNumberFormat="1" applyFont="1" applyBorder="1" applyAlignment="1">
      <alignment horizontal="right"/>
    </xf>
    <xf numFmtId="0" fontId="32" fillId="0" borderId="0" xfId="0" quotePrefix="1" applyFont="1" applyAlignment="1">
      <alignment horizontal="left" vertical="top" wrapText="1"/>
    </xf>
    <xf numFmtId="3" fontId="7" fillId="0" borderId="0" xfId="0" applyNumberFormat="1" applyFont="1" applyAlignment="1">
      <alignment horizontal="right"/>
    </xf>
    <xf numFmtId="0" fontId="37" fillId="0" borderId="0" xfId="0" applyFont="1"/>
    <xf numFmtId="3" fontId="38" fillId="0" borderId="0" xfId="0" applyNumberFormat="1" applyFont="1" applyAlignment="1">
      <alignment horizontal="right"/>
    </xf>
    <xf numFmtId="3" fontId="39" fillId="0" borderId="0" xfId="0" applyNumberFormat="1" applyFont="1" applyAlignment="1">
      <alignment horizontal="right"/>
    </xf>
    <xf numFmtId="3" fontId="40" fillId="0" borderId="0" xfId="0" applyNumberFormat="1" applyFont="1" applyAlignment="1">
      <alignment horizontal="right"/>
    </xf>
    <xf numFmtId="3" fontId="41" fillId="0" borderId="0" xfId="0" applyNumberFormat="1" applyFont="1" applyAlignment="1">
      <alignment horizontal="right"/>
    </xf>
    <xf numFmtId="3" fontId="39" fillId="0" borderId="0" xfId="0" applyNumberFormat="1" applyFont="1" applyAlignment="1">
      <alignment wrapText="1"/>
    </xf>
    <xf numFmtId="169" fontId="42" fillId="0" borderId="0" xfId="0" applyNumberFormat="1" applyFont="1"/>
    <xf numFmtId="0" fontId="42" fillId="0" borderId="0" xfId="0" applyFont="1"/>
    <xf numFmtId="3" fontId="42" fillId="0" borderId="0" xfId="0" applyNumberFormat="1" applyFont="1"/>
    <xf numFmtId="0" fontId="42" fillId="0" borderId="0" xfId="0" applyFont="1" applyAlignment="1">
      <alignment horizontal="right"/>
    </xf>
    <xf numFmtId="3" fontId="43" fillId="0" borderId="9" xfId="0" applyNumberFormat="1" applyFont="1" applyBorder="1"/>
    <xf numFmtId="3" fontId="42" fillId="0" borderId="9" xfId="0" applyNumberFormat="1" applyFont="1" applyBorder="1"/>
    <xf numFmtId="3" fontId="43" fillId="0" borderId="0" xfId="0" applyNumberFormat="1" applyFont="1"/>
    <xf numFmtId="3" fontId="43" fillId="0" borderId="0" xfId="0" applyNumberFormat="1" applyFont="1" applyAlignment="1">
      <alignment horizontal="right"/>
    </xf>
    <xf numFmtId="0" fontId="43" fillId="0" borderId="0" xfId="0" applyFont="1"/>
    <xf numFmtId="0" fontId="43" fillId="0" borderId="0" xfId="0" quotePrefix="1" applyFont="1" applyAlignment="1">
      <alignment horizontal="left"/>
    </xf>
    <xf numFmtId="0" fontId="37" fillId="0" borderId="0" xfId="0" quotePrefix="1" applyFont="1" applyAlignment="1">
      <alignment horizontal="left"/>
    </xf>
    <xf numFmtId="0" fontId="6" fillId="0" borderId="10" xfId="0" applyFont="1" applyBorder="1"/>
    <xf numFmtId="0" fontId="37" fillId="0" borderId="0" xfId="0" applyFont="1" applyAlignment="1">
      <alignment horizontal="right"/>
    </xf>
    <xf numFmtId="3" fontId="37" fillId="0" borderId="0" xfId="0" applyNumberFormat="1" applyFont="1" applyAlignment="1">
      <alignment horizontal="right"/>
    </xf>
    <xf numFmtId="0" fontId="44" fillId="0" borderId="0" xfId="0" applyFont="1" applyAlignment="1">
      <alignment horizontal="right"/>
    </xf>
    <xf numFmtId="0" fontId="6" fillId="0" borderId="0" xfId="0" quotePrefix="1" applyFont="1" applyAlignment="1">
      <alignment horizontal="right"/>
    </xf>
    <xf numFmtId="166" fontId="6" fillId="0" borderId="0" xfId="503" applyFont="1" applyFill="1" applyAlignment="1">
      <alignment horizontal="right"/>
    </xf>
    <xf numFmtId="166" fontId="6" fillId="0" borderId="0" xfId="0" applyNumberFormat="1" applyFont="1" applyAlignment="1">
      <alignment horizontal="right"/>
    </xf>
    <xf numFmtId="0" fontId="43" fillId="0" borderId="0" xfId="0" applyFont="1" applyAlignment="1">
      <alignment horizontal="left"/>
    </xf>
    <xf numFmtId="166" fontId="42" fillId="0" borderId="0" xfId="503" applyFont="1" applyFill="1"/>
    <xf numFmtId="0" fontId="45" fillId="0" borderId="0" xfId="0" applyFont="1"/>
    <xf numFmtId="0" fontId="47" fillId="0" borderId="0" xfId="0" applyFont="1"/>
    <xf numFmtId="3" fontId="45" fillId="0" borderId="0" xfId="0" applyNumberFormat="1" applyFont="1"/>
    <xf numFmtId="0" fontId="42" fillId="0" borderId="0" xfId="0" applyFont="1" applyAlignment="1">
      <alignment horizontal="center"/>
    </xf>
    <xf numFmtId="3" fontId="48" fillId="0" borderId="0" xfId="0" applyNumberFormat="1" applyFont="1" applyAlignment="1">
      <alignment vertical="center"/>
    </xf>
    <xf numFmtId="169" fontId="43" fillId="0" borderId="0" xfId="546" applyNumberFormat="1" applyFont="1" applyFill="1" applyBorder="1" applyAlignment="1">
      <alignment horizontal="right"/>
    </xf>
    <xf numFmtId="0" fontId="49" fillId="0" borderId="0" xfId="0" applyFont="1"/>
    <xf numFmtId="165" fontId="42" fillId="0" borderId="0" xfId="0" applyNumberFormat="1" applyFont="1"/>
    <xf numFmtId="0" fontId="49" fillId="0" borderId="0" xfId="0" applyFont="1" applyAlignment="1">
      <alignment horizontal="center"/>
    </xf>
    <xf numFmtId="169" fontId="50" fillId="0" borderId="0" xfId="546" applyNumberFormat="1" applyFont="1" applyFill="1" applyBorder="1" applyAlignment="1">
      <alignment horizontal="right"/>
    </xf>
    <xf numFmtId="3" fontId="49" fillId="0" borderId="0" xfId="0" applyNumberFormat="1" applyFont="1"/>
    <xf numFmtId="166" fontId="42" fillId="0" borderId="0" xfId="503" applyFont="1"/>
    <xf numFmtId="0" fontId="51" fillId="0" borderId="0" xfId="0" applyFont="1"/>
    <xf numFmtId="169" fontId="52" fillId="0" borderId="0" xfId="546" applyNumberFormat="1" applyFont="1" applyFill="1" applyBorder="1" applyAlignment="1">
      <alignment horizontal="right"/>
    </xf>
    <xf numFmtId="3" fontId="51" fillId="0" borderId="0" xfId="0" applyNumberFormat="1" applyFont="1"/>
    <xf numFmtId="169" fontId="43" fillId="0" borderId="0" xfId="0" applyNumberFormat="1" applyFont="1"/>
    <xf numFmtId="0" fontId="0" fillId="0" borderId="6" xfId="0" applyBorder="1"/>
    <xf numFmtId="175" fontId="0" fillId="0" borderId="6" xfId="502" applyNumberFormat="1" applyFont="1" applyBorder="1"/>
    <xf numFmtId="0" fontId="28" fillId="0" borderId="0" xfId="0" applyFont="1"/>
    <xf numFmtId="1" fontId="12" fillId="0" borderId="6" xfId="3856" applyNumberFormat="1" applyBorder="1"/>
    <xf numFmtId="1" fontId="33" fillId="33" borderId="6" xfId="3810" quotePrefix="1" applyNumberFormat="1" applyFont="1" applyFill="1" applyBorder="1" applyAlignment="1">
      <alignment horizontal="left" vertical="center"/>
    </xf>
    <xf numFmtId="1" fontId="33" fillId="33" borderId="6" xfId="0" applyNumberFormat="1" applyFont="1" applyFill="1" applyBorder="1" applyAlignment="1">
      <alignment horizontal="left" vertical="center"/>
    </xf>
    <xf numFmtId="1" fontId="26" fillId="0" borderId="6" xfId="3856" applyNumberFormat="1" applyFont="1" applyBorder="1"/>
    <xf numFmtId="0" fontId="26" fillId="0" borderId="6" xfId="3856" applyFont="1" applyBorder="1"/>
    <xf numFmtId="0" fontId="53" fillId="0" borderId="6" xfId="0" applyFont="1" applyBorder="1"/>
    <xf numFmtId="175" fontId="53" fillId="0" borderId="6" xfId="502" applyNumberFormat="1" applyFont="1" applyBorder="1"/>
    <xf numFmtId="3" fontId="26" fillId="0" borderId="6" xfId="528" applyNumberFormat="1" applyFont="1" applyFill="1" applyBorder="1" applyAlignment="1">
      <alignment horizontal="right" wrapText="1"/>
    </xf>
    <xf numFmtId="3" fontId="26" fillId="0" borderId="6" xfId="0" applyNumberFormat="1" applyFont="1" applyBorder="1" applyAlignment="1">
      <alignment vertical="center"/>
    </xf>
    <xf numFmtId="0" fontId="35" fillId="0" borderId="0" xfId="0" applyFont="1"/>
    <xf numFmtId="3" fontId="28" fillId="0" borderId="7" xfId="0" applyNumberFormat="1" applyFont="1" applyBorder="1" applyAlignment="1">
      <alignment vertical="center"/>
    </xf>
    <xf numFmtId="3" fontId="28" fillId="0" borderId="8" xfId="0" applyNumberFormat="1" applyFont="1" applyBorder="1" applyAlignment="1">
      <alignment horizontal="right" vertical="center"/>
    </xf>
    <xf numFmtId="0" fontId="32" fillId="0" borderId="6" xfId="0" applyFont="1" applyBorder="1"/>
    <xf numFmtId="3" fontId="6" fillId="0" borderId="6" xfId="0" applyNumberFormat="1" applyFont="1" applyBorder="1" applyAlignment="1">
      <alignment horizontal="right"/>
    </xf>
    <xf numFmtId="3" fontId="32" fillId="33" borderId="6" xfId="503" applyNumberFormat="1" applyFont="1" applyFill="1" applyBorder="1" applyAlignment="1">
      <alignment horizontal="left"/>
    </xf>
    <xf numFmtId="1" fontId="32" fillId="33" borderId="6" xfId="0" applyNumberFormat="1" applyFont="1" applyFill="1" applyBorder="1" applyAlignment="1">
      <alignment horizontal="left" vertical="center"/>
    </xf>
    <xf numFmtId="1" fontId="28" fillId="0" borderId="6" xfId="0" applyNumberFormat="1" applyFont="1" applyBorder="1"/>
    <xf numFmtId="168" fontId="35" fillId="0" borderId="0" xfId="502" applyNumberFormat="1" applyFont="1" applyFill="1" applyBorder="1" applyAlignment="1"/>
    <xf numFmtId="1" fontId="26" fillId="0" borderId="6" xfId="0" applyNumberFormat="1" applyFont="1" applyBorder="1"/>
    <xf numFmtId="0" fontId="26" fillId="0" borderId="6" xfId="0" applyFont="1" applyBorder="1"/>
    <xf numFmtId="0" fontId="35" fillId="0" borderId="6" xfId="0" applyFont="1" applyBorder="1"/>
    <xf numFmtId="3" fontId="35" fillId="0" borderId="6" xfId="0" applyNumberFormat="1" applyFont="1" applyBorder="1" applyAlignment="1">
      <alignment horizontal="right"/>
    </xf>
    <xf numFmtId="3" fontId="26" fillId="0" borderId="7" xfId="0" applyNumberFormat="1" applyFont="1" applyBorder="1" applyAlignment="1">
      <alignment vertical="center"/>
    </xf>
    <xf numFmtId="3" fontId="26" fillId="0" borderId="8" xfId="0" applyNumberFormat="1" applyFont="1" applyBorder="1" applyAlignment="1">
      <alignment horizontal="right" vertical="center"/>
    </xf>
    <xf numFmtId="168" fontId="35" fillId="0" borderId="6" xfId="502" applyNumberFormat="1" applyFont="1" applyFill="1" applyBorder="1" applyAlignment="1"/>
    <xf numFmtId="1" fontId="33" fillId="0" borderId="6" xfId="0" applyNumberFormat="1" applyFont="1" applyBorder="1"/>
    <xf numFmtId="0" fontId="33" fillId="0" borderId="6" xfId="0" applyFont="1" applyBorder="1"/>
    <xf numFmtId="168" fontId="32" fillId="0" borderId="6" xfId="502" applyNumberFormat="1" applyFont="1" applyFill="1" applyBorder="1" applyAlignment="1"/>
    <xf numFmtId="0" fontId="33" fillId="0" borderId="0" xfId="0" applyFont="1"/>
    <xf numFmtId="4" fontId="6" fillId="0" borderId="0" xfId="0" applyNumberFormat="1" applyFont="1" applyAlignment="1">
      <alignment horizontal="right"/>
    </xf>
    <xf numFmtId="169" fontId="51" fillId="0" borderId="0" xfId="0" applyNumberFormat="1" applyFont="1"/>
    <xf numFmtId="3" fontId="0" fillId="0" borderId="0" xfId="0" applyNumberFormat="1"/>
    <xf numFmtId="175" fontId="0" fillId="0" borderId="6" xfId="0" applyNumberFormat="1" applyBorder="1"/>
    <xf numFmtId="3" fontId="0" fillId="0" borderId="0" xfId="0" applyNumberFormat="1" applyAlignment="1">
      <alignment horizontal="right" vertical="top"/>
    </xf>
    <xf numFmtId="170" fontId="0" fillId="0" borderId="0" xfId="0" applyNumberFormat="1"/>
    <xf numFmtId="169" fontId="0" fillId="0" borderId="0" xfId="0" applyNumberFormat="1"/>
    <xf numFmtId="3" fontId="26" fillId="0" borderId="0" xfId="528" applyNumberFormat="1" applyFont="1" applyFill="1" applyBorder="1" applyAlignment="1">
      <alignment horizontal="right" wrapText="1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175" fontId="0" fillId="0" borderId="0" xfId="502" applyNumberFormat="1" applyFont="1"/>
    <xf numFmtId="3" fontId="33" fillId="38" borderId="6" xfId="0" applyNumberFormat="1" applyFont="1" applyFill="1" applyBorder="1" applyAlignment="1">
      <alignment vertical="center"/>
    </xf>
    <xf numFmtId="1" fontId="3" fillId="0" borderId="6" xfId="3856" applyNumberFormat="1" applyFont="1" applyBorder="1"/>
    <xf numFmtId="168" fontId="28" fillId="0" borderId="6" xfId="528" applyNumberFormat="1" applyFont="1" applyFill="1" applyBorder="1" applyAlignment="1">
      <alignment horizontal="right" wrapText="1"/>
    </xf>
    <xf numFmtId="0" fontId="2" fillId="0" borderId="0" xfId="12026"/>
    <xf numFmtId="1" fontId="1" fillId="0" borderId="6" xfId="3856" applyNumberFormat="1" applyFont="1" applyBorder="1"/>
    <xf numFmtId="0" fontId="62" fillId="0" borderId="6" xfId="0" applyFont="1" applyBorder="1"/>
    <xf numFmtId="0" fontId="63" fillId="0" borderId="0" xfId="0" quotePrefix="1" applyFont="1" applyAlignment="1">
      <alignment horizontal="left"/>
    </xf>
    <xf numFmtId="3" fontId="42" fillId="0" borderId="0" xfId="0" applyNumberFormat="1" applyFont="1" applyBorder="1"/>
    <xf numFmtId="0" fontId="30" fillId="0" borderId="0" xfId="0" applyFont="1" applyAlignment="1">
      <alignment horizontal="left" vertical="center"/>
    </xf>
    <xf numFmtId="0" fontId="43" fillId="0" borderId="0" xfId="0" applyFont="1" applyAlignment="1">
      <alignment horizontal="left"/>
    </xf>
    <xf numFmtId="3" fontId="7" fillId="0" borderId="0" xfId="0" quotePrefix="1" applyNumberFormat="1" applyFont="1" applyAlignment="1">
      <alignment horizontal="left" wrapText="1"/>
    </xf>
    <xf numFmtId="0" fontId="8" fillId="0" borderId="0" xfId="0" quotePrefix="1" applyFont="1" applyAlignment="1">
      <alignment horizontal="left"/>
    </xf>
    <xf numFmtId="3" fontId="8" fillId="0" borderId="0" xfId="0" quotePrefix="1" applyNumberFormat="1" applyFont="1" applyAlignment="1">
      <alignment horizontal="left"/>
    </xf>
    <xf numFmtId="3" fontId="38" fillId="0" borderId="0" xfId="0" quotePrefix="1" applyNumberFormat="1" applyFont="1" applyAlignment="1">
      <alignment horizontal="left" vertical="top" wrapText="1"/>
    </xf>
    <xf numFmtId="0" fontId="0" fillId="0" borderId="0" xfId="0"/>
    <xf numFmtId="0" fontId="64" fillId="0" borderId="6" xfId="0" applyFont="1" applyBorder="1" applyAlignment="1">
      <alignment horizontal="justify" vertical="justify"/>
    </xf>
    <xf numFmtId="0" fontId="28" fillId="0" borderId="6" xfId="0" applyFont="1" applyBorder="1" applyAlignment="1">
      <alignment horizontal="justify" vertical="justify"/>
    </xf>
    <xf numFmtId="0" fontId="28" fillId="0" borderId="23" xfId="0" applyFont="1" applyBorder="1" applyAlignment="1">
      <alignment horizontal="justify" vertical="justify"/>
    </xf>
    <xf numFmtId="0" fontId="64" fillId="35" borderId="11" xfId="0" applyFont="1" applyFill="1" applyBorder="1" applyAlignment="1">
      <alignment horizontal="justify" vertical="center"/>
    </xf>
    <xf numFmtId="0" fontId="64" fillId="35" borderId="12" xfId="0" applyFont="1" applyFill="1" applyBorder="1" applyAlignment="1">
      <alignment horizontal="justify" vertical="center"/>
    </xf>
    <xf numFmtId="0" fontId="64" fillId="35" borderId="13" xfId="0" applyFont="1" applyFill="1" applyBorder="1" applyAlignment="1">
      <alignment horizontal="justify" vertical="center"/>
    </xf>
    <xf numFmtId="0" fontId="64" fillId="35" borderId="14" xfId="0" applyFont="1" applyFill="1" applyBorder="1" applyAlignment="1">
      <alignment horizontal="justify" vertical="center"/>
    </xf>
    <xf numFmtId="0" fontId="64" fillId="35" borderId="15" xfId="0" applyFont="1" applyFill="1" applyBorder="1" applyAlignment="1">
      <alignment horizontal="justify" vertical="center"/>
    </xf>
    <xf numFmtId="0" fontId="64" fillId="35" borderId="16" xfId="0" applyFont="1" applyFill="1" applyBorder="1" applyAlignment="1">
      <alignment horizontal="justify" vertical="center"/>
    </xf>
    <xf numFmtId="0" fontId="64" fillId="35" borderId="17" xfId="0" applyFont="1" applyFill="1" applyBorder="1" applyAlignment="1">
      <alignment horizontal="justify" vertical="center"/>
    </xf>
    <xf numFmtId="0" fontId="64" fillId="35" borderId="18" xfId="0" applyFont="1" applyFill="1" applyBorder="1" applyAlignment="1">
      <alignment horizontal="justify" vertical="center"/>
    </xf>
    <xf numFmtId="0" fontId="64" fillId="0" borderId="19" xfId="546" applyNumberFormat="1" applyFont="1" applyBorder="1" applyAlignment="1">
      <alignment horizontal="justify"/>
    </xf>
    <xf numFmtId="0" fontId="64" fillId="0" borderId="20" xfId="546" applyNumberFormat="1" applyFont="1" applyBorder="1" applyAlignment="1">
      <alignment horizontal="justify"/>
    </xf>
    <xf numFmtId="170" fontId="64" fillId="0" borderId="22" xfId="554" applyNumberFormat="1" applyFont="1" applyBorder="1" applyAlignment="1">
      <alignment horizontal="justify"/>
    </xf>
    <xf numFmtId="170" fontId="64" fillId="0" borderId="21" xfId="554" applyNumberFormat="1" applyFont="1" applyBorder="1" applyAlignment="1">
      <alignment horizontal="justify"/>
    </xf>
    <xf numFmtId="0" fontId="64" fillId="0" borderId="23" xfId="546" applyNumberFormat="1" applyFont="1" applyBorder="1" applyAlignment="1">
      <alignment horizontal="justify"/>
    </xf>
    <xf numFmtId="170" fontId="64" fillId="0" borderId="6" xfId="554" applyNumberFormat="1" applyFont="1" applyBorder="1" applyAlignment="1">
      <alignment horizontal="justify"/>
    </xf>
    <xf numFmtId="170" fontId="64" fillId="0" borderId="24" xfId="554" applyNumberFormat="1" applyFont="1" applyBorder="1" applyAlignment="1">
      <alignment horizontal="justify"/>
    </xf>
    <xf numFmtId="0" fontId="28" fillId="0" borderId="23" xfId="0" applyFont="1" applyBorder="1" applyAlignment="1">
      <alignment horizontal="justify"/>
    </xf>
    <xf numFmtId="170" fontId="65" fillId="0" borderId="6" xfId="554" applyNumberFormat="1" applyFont="1" applyBorder="1" applyAlignment="1">
      <alignment horizontal="justify"/>
    </xf>
    <xf numFmtId="41" fontId="28" fillId="0" borderId="0" xfId="0" applyNumberFormat="1" applyFont="1" applyAlignment="1">
      <alignment horizontal="justify"/>
    </xf>
    <xf numFmtId="170" fontId="65" fillId="0" borderId="24" xfId="554" applyNumberFormat="1" applyFont="1" applyBorder="1" applyAlignment="1">
      <alignment horizontal="justify"/>
    </xf>
    <xf numFmtId="0" fontId="64" fillId="0" borderId="7" xfId="546" applyNumberFormat="1" applyFont="1" applyBorder="1" applyAlignment="1">
      <alignment horizontal="justify"/>
    </xf>
    <xf numFmtId="3" fontId="64" fillId="0" borderId="6" xfId="554" applyNumberFormat="1" applyFont="1" applyFill="1" applyBorder="1" applyAlignment="1">
      <alignment horizontal="justify"/>
    </xf>
    <xf numFmtId="0" fontId="34" fillId="0" borderId="31" xfId="0" applyFont="1" applyBorder="1" applyAlignment="1">
      <alignment horizontal="justify"/>
    </xf>
    <xf numFmtId="0" fontId="64" fillId="0" borderId="6" xfId="546" applyNumberFormat="1" applyFont="1" applyBorder="1" applyAlignment="1">
      <alignment horizontal="justify"/>
    </xf>
    <xf numFmtId="0" fontId="28" fillId="0" borderId="6" xfId="0" applyFont="1" applyBorder="1" applyAlignment="1">
      <alignment horizontal="justify" wrapText="1"/>
    </xf>
    <xf numFmtId="0" fontId="64" fillId="0" borderId="23" xfId="0" applyFont="1" applyBorder="1" applyAlignment="1">
      <alignment horizontal="justify"/>
    </xf>
    <xf numFmtId="0" fontId="64" fillId="0" borderId="6" xfId="0" applyFont="1" applyBorder="1" applyAlignment="1">
      <alignment horizontal="justify"/>
    </xf>
    <xf numFmtId="169" fontId="64" fillId="0" borderId="6" xfId="546" applyNumberFormat="1" applyFont="1" applyBorder="1" applyAlignment="1">
      <alignment horizontal="justify"/>
    </xf>
    <xf numFmtId="0" fontId="65" fillId="0" borderId="23" xfId="546" applyNumberFormat="1" applyFont="1" applyBorder="1" applyAlignment="1">
      <alignment horizontal="justify"/>
    </xf>
    <xf numFmtId="0" fontId="65" fillId="0" borderId="7" xfId="546" applyNumberFormat="1" applyFont="1" applyBorder="1" applyAlignment="1">
      <alignment horizontal="justify"/>
    </xf>
    <xf numFmtId="3" fontId="65" fillId="0" borderId="6" xfId="554" applyNumberFormat="1" applyFont="1" applyFill="1" applyBorder="1" applyAlignment="1">
      <alignment horizontal="justify"/>
    </xf>
    <xf numFmtId="0" fontId="34" fillId="36" borderId="13" xfId="0" applyFont="1" applyFill="1" applyBorder="1" applyAlignment="1">
      <alignment horizontal="justify"/>
    </xf>
    <xf numFmtId="3" fontId="46" fillId="36" borderId="13" xfId="554" applyNumberFormat="1" applyFont="1" applyFill="1" applyBorder="1" applyAlignment="1">
      <alignment horizontal="justify"/>
    </xf>
  </cellXfs>
  <cellStyles count="12087">
    <cellStyle name="20% - Énfasis1" xfId="1" builtinId="30" customBuiltin="1"/>
    <cellStyle name="20% - Énfasis1 10" xfId="2" xr:uid="{00000000-0005-0000-0000-000001000000}"/>
    <cellStyle name="20% - Énfasis1 10 2" xfId="3" xr:uid="{00000000-0005-0000-0000-000002000000}"/>
    <cellStyle name="20% - Énfasis1 10 2 2" xfId="11933" xr:uid="{CAC4A477-4817-43A9-BD3D-CC882B683C1B}"/>
    <cellStyle name="20% - Énfasis1 10 2 3" xfId="8002" xr:uid="{94EBBF52-B386-4898-BB6C-3C362F2CA449}"/>
    <cellStyle name="20% - Énfasis1 10 3" xfId="9997" xr:uid="{BA8A1166-81E5-4CEA-8BE6-12C434CF106E}"/>
    <cellStyle name="20% - Énfasis1 10 4" xfId="6066" xr:uid="{6909595E-A844-4631-B1E6-427041C0F0C4}"/>
    <cellStyle name="20% - Énfasis1 11" xfId="4" xr:uid="{00000000-0005-0000-0000-000003000000}"/>
    <cellStyle name="20% - Énfasis1 11 2" xfId="10010" xr:uid="{B8AF7D72-41DC-4635-A960-DAC3D574F18B}"/>
    <cellStyle name="20% - Énfasis1 11 3" xfId="6079" xr:uid="{D4E6B109-E5E7-4C60-85B0-A32153CFB41A}"/>
    <cellStyle name="20% - Énfasis1 12" xfId="8025" xr:uid="{823FE843-E2BA-4541-8C4A-5D4715AB5D9B}"/>
    <cellStyle name="20% - Énfasis1 12 2" xfId="11956" xr:uid="{879EA698-A849-4D19-8879-27A94D009DB6}"/>
    <cellStyle name="20% - Énfasis1 13" xfId="8044" xr:uid="{34AB2DCD-F347-45BB-88AA-7A2A2717912C}"/>
    <cellStyle name="20% - Énfasis1 13 2" xfId="11975" xr:uid="{856E71DB-18BE-49E5-B24E-DEB68462FB3F}"/>
    <cellStyle name="20% - Énfasis1 14" xfId="8063" xr:uid="{BC52EED8-4D0B-4FF2-8B56-79F46F41E5C8}"/>
    <cellStyle name="20% - Énfasis1 15" xfId="4132" xr:uid="{3E4C7362-E903-441F-9DF2-65A4A8F45DFE}"/>
    <cellStyle name="20% - Énfasis1 16" xfId="12005" xr:uid="{BF0016C3-D884-40F5-812D-64734BCBD5E4}"/>
    <cellStyle name="20% - Énfasis1 17" xfId="12039" xr:uid="{1119A16F-BD77-42B1-8479-283701702BB0}"/>
    <cellStyle name="20% - Énfasis1 2" xfId="5" xr:uid="{00000000-0005-0000-0000-000004000000}"/>
    <cellStyle name="20% - Énfasis1 2 2" xfId="6" xr:uid="{00000000-0005-0000-0000-000005000000}"/>
    <cellStyle name="20% - Énfasis1 2 2 2" xfId="7" xr:uid="{00000000-0005-0000-0000-000006000000}"/>
    <cellStyle name="20% - Énfasis1 2 2 2 2" xfId="8" xr:uid="{00000000-0005-0000-0000-000007000000}"/>
    <cellStyle name="20% - Énfasis1 2 2 2 2 2" xfId="11408" xr:uid="{5A08CBF7-3ED6-4422-BF3C-E875D3E2C257}"/>
    <cellStyle name="20% - Énfasis1 2 2 2 2 3" xfId="7477" xr:uid="{9B03DC55-210E-4EFC-905A-107B4BB5F0C7}"/>
    <cellStyle name="20% - Énfasis1 2 2 2 3" xfId="9472" xr:uid="{F2FC0870-B74F-4684-9B8D-2442127B4A1D}"/>
    <cellStyle name="20% - Énfasis1 2 2 2 4" xfId="5540" xr:uid="{F82C0A34-9F09-4DF2-825D-30D295EE25BC}"/>
    <cellStyle name="20% - Énfasis1 2 2 3" xfId="9" xr:uid="{00000000-0005-0000-0000-000008000000}"/>
    <cellStyle name="20% - Énfasis1 2 2 3 2" xfId="10478" xr:uid="{814E5B03-2C4F-48C6-9331-9497ABDFA25C}"/>
    <cellStyle name="20% - Énfasis1 2 2 3 3" xfId="6547" xr:uid="{98E6DE37-FFAB-4298-8A3C-3C061347024E}"/>
    <cellStyle name="20% - Énfasis1 2 2 4" xfId="8541" xr:uid="{8C0EB58E-5CE1-4BC4-96D5-613492DB4741}"/>
    <cellStyle name="20% - Énfasis1 2 2 5" xfId="4609" xr:uid="{E2D414EE-A1B6-42FC-8922-C8FC33EEB338}"/>
    <cellStyle name="20% - Énfasis1 2 3" xfId="10" xr:uid="{00000000-0005-0000-0000-000009000000}"/>
    <cellStyle name="20% - Énfasis1 2 3 2" xfId="11" xr:uid="{00000000-0005-0000-0000-00000A000000}"/>
    <cellStyle name="20% - Énfasis1 2 3 2 2" xfId="10939" xr:uid="{FA937751-8EDF-4355-A7D5-81FC2418D83A}"/>
    <cellStyle name="20% - Énfasis1 2 3 2 3" xfId="7008" xr:uid="{00938F6B-8541-4A26-98B6-3E40B31480F8}"/>
    <cellStyle name="20% - Énfasis1 2 3 3" xfId="9003" xr:uid="{6DF8703E-881B-4BFF-B147-64F3892FE2E1}"/>
    <cellStyle name="20% - Énfasis1 2 3 4" xfId="5071" xr:uid="{47D9CECB-B363-429F-A5A7-5702741D1179}"/>
    <cellStyle name="20% - Énfasis1 2 4" xfId="12" xr:uid="{00000000-0005-0000-0000-00000B000000}"/>
    <cellStyle name="20% - Énfasis1 2 4 2" xfId="10011" xr:uid="{D52F3919-893F-4371-A914-F56D2CF235C4}"/>
    <cellStyle name="20% - Énfasis1 2 4 3" xfId="6080" xr:uid="{81960332-8C2E-4A32-B4ED-F5391F8C0978}"/>
    <cellStyle name="20% - Énfasis1 2 5" xfId="8083" xr:uid="{31C09B16-D86F-490A-89B1-29DA1734239C}"/>
    <cellStyle name="20% - Énfasis1 2 6" xfId="4150" xr:uid="{3733ADFF-BCAE-4D41-978B-A1C100FE1195}"/>
    <cellStyle name="20% - Énfasis1 3" xfId="13" xr:uid="{00000000-0005-0000-0000-00000C000000}"/>
    <cellStyle name="20% - Énfasis1 3 2" xfId="14" xr:uid="{00000000-0005-0000-0000-00000D000000}"/>
    <cellStyle name="20% - Énfasis1 3 2 2" xfId="15" xr:uid="{00000000-0005-0000-0000-00000E000000}"/>
    <cellStyle name="20% - Énfasis1 3 2 2 2" xfId="16" xr:uid="{00000000-0005-0000-0000-00000F000000}"/>
    <cellStyle name="20% - Énfasis1 3 2 2 2 2" xfId="11409" xr:uid="{07D36089-41CF-4265-A008-1CA23F7C8E14}"/>
    <cellStyle name="20% - Énfasis1 3 2 2 2 3" xfId="7478" xr:uid="{3C338525-08A4-4EE2-AEF2-42092F764535}"/>
    <cellStyle name="20% - Énfasis1 3 2 2 3" xfId="9473" xr:uid="{3A0E6AA4-4350-4814-AC7A-F2183F033164}"/>
    <cellStyle name="20% - Énfasis1 3 2 2 4" xfId="5541" xr:uid="{98F7D672-0CEA-4894-BE4D-51489C70E7C4}"/>
    <cellStyle name="20% - Énfasis1 3 2 3" xfId="17" xr:uid="{00000000-0005-0000-0000-000010000000}"/>
    <cellStyle name="20% - Énfasis1 3 2 3 2" xfId="10479" xr:uid="{9CEAC1E3-61BF-4666-BEFE-B4C7976FD97E}"/>
    <cellStyle name="20% - Énfasis1 3 2 3 3" xfId="6548" xr:uid="{40B6481C-7CFE-43B2-AEAA-8DD4C9D289A6}"/>
    <cellStyle name="20% - Énfasis1 3 2 4" xfId="8542" xr:uid="{0730C0EB-CE04-47F2-8CDA-B84AE05BB27C}"/>
    <cellStyle name="20% - Énfasis1 3 2 5" xfId="4610" xr:uid="{E2863CAA-DC7B-47B9-A37B-A8524A74C768}"/>
    <cellStyle name="20% - Énfasis1 3 3" xfId="18" xr:uid="{00000000-0005-0000-0000-000011000000}"/>
    <cellStyle name="20% - Énfasis1 3 3 2" xfId="19" xr:uid="{00000000-0005-0000-0000-000012000000}"/>
    <cellStyle name="20% - Énfasis1 3 3 2 2" xfId="10940" xr:uid="{3CE72C33-D34B-4AB2-8356-7F2CE4F1B94A}"/>
    <cellStyle name="20% - Énfasis1 3 3 2 3" xfId="7009" xr:uid="{56882C98-CFF0-4156-BE8A-F01313374E90}"/>
    <cellStyle name="20% - Énfasis1 3 3 3" xfId="9004" xr:uid="{8332EC71-C06B-4748-969C-02BF04CBA8F8}"/>
    <cellStyle name="20% - Énfasis1 3 3 4" xfId="5072" xr:uid="{0879832E-4FEA-4F99-AD15-4B88F085FC2C}"/>
    <cellStyle name="20% - Énfasis1 3 4" xfId="20" xr:uid="{00000000-0005-0000-0000-000013000000}"/>
    <cellStyle name="20% - Énfasis1 3 4 2" xfId="10012" xr:uid="{43740A65-28E7-4A12-AE91-C0D44519E81A}"/>
    <cellStyle name="20% - Énfasis1 3 4 3" xfId="6081" xr:uid="{6FEB314C-5F60-4353-87B2-4BEEAEB78F56}"/>
    <cellStyle name="20% - Énfasis1 3 5" xfId="8084" xr:uid="{A5F458D7-ECB5-4CD8-876B-94C28CFDED4E}"/>
    <cellStyle name="20% - Énfasis1 3 6" xfId="4151" xr:uid="{9857595F-27DC-475F-879E-3E579D356525}"/>
    <cellStyle name="20% - Énfasis1 4" xfId="21" xr:uid="{00000000-0005-0000-0000-000014000000}"/>
    <cellStyle name="20% - Énfasis1 4 2" xfId="22" xr:uid="{00000000-0005-0000-0000-000015000000}"/>
    <cellStyle name="20% - Énfasis1 4 2 2" xfId="23" xr:uid="{00000000-0005-0000-0000-000016000000}"/>
    <cellStyle name="20% - Énfasis1 4 2 2 2" xfId="11396" xr:uid="{B22D6E63-4965-4AE8-800F-D77FBA1BC610}"/>
    <cellStyle name="20% - Énfasis1 4 2 2 3" xfId="7465" xr:uid="{385E97B0-1B97-4612-A67B-680E836DD9A8}"/>
    <cellStyle name="20% - Énfasis1 4 2 3" xfId="9460" xr:uid="{0B384D22-8246-4674-8490-3F92286A48DD}"/>
    <cellStyle name="20% - Énfasis1 4 2 4" xfId="5528" xr:uid="{31042E99-3990-4E9E-BA94-0FB3E4633FCE}"/>
    <cellStyle name="20% - Énfasis1 4 3" xfId="24" xr:uid="{00000000-0005-0000-0000-000017000000}"/>
    <cellStyle name="20% - Énfasis1 4 3 2" xfId="10466" xr:uid="{550655C6-7D51-4F8A-B008-C2EA541C52F2}"/>
    <cellStyle name="20% - Énfasis1 4 3 3" xfId="6535" xr:uid="{E2EBF99F-C50C-4F69-BE30-D32CD907F6E7}"/>
    <cellStyle name="20% - Énfasis1 4 4" xfId="8529" xr:uid="{111131F1-6AEC-4366-ADA2-3F80B4A53B0C}"/>
    <cellStyle name="20% - Énfasis1 4 5" xfId="4597" xr:uid="{36E112B0-27EC-44FB-B81D-E1C5AD2B0042}"/>
    <cellStyle name="20% - Énfasis1 5" xfId="25" xr:uid="{00000000-0005-0000-0000-000018000000}"/>
    <cellStyle name="20% - Énfasis1 5 2" xfId="26" xr:uid="{00000000-0005-0000-0000-000019000000}"/>
    <cellStyle name="20% - Énfasis1 5 2 2" xfId="27" xr:uid="{00000000-0005-0000-0000-00001A000000}"/>
    <cellStyle name="20% - Énfasis1 5 2 2 2" xfId="11857" xr:uid="{437D307C-05D5-4928-8E6A-8899F3701CE4}"/>
    <cellStyle name="20% - Énfasis1 5 2 2 3" xfId="7926" xr:uid="{1EFF0F3C-BA60-4A35-8EED-186A6B545C2B}"/>
    <cellStyle name="20% - Énfasis1 5 2 3" xfId="9921" xr:uid="{7A8FA9BF-5AA9-4E3D-90DC-6AD5CB63813F}"/>
    <cellStyle name="20% - Énfasis1 5 2 4" xfId="5989" xr:uid="{FF6F17F5-2F7C-4631-9E3E-A7E526F69860}"/>
    <cellStyle name="20% - Énfasis1 5 3" xfId="28" xr:uid="{00000000-0005-0000-0000-00001B000000}"/>
    <cellStyle name="20% - Énfasis1 5 3 2" xfId="10926" xr:uid="{521BC84F-2764-4848-B70F-2689A3023B7C}"/>
    <cellStyle name="20% - Énfasis1 5 3 3" xfId="6995" xr:uid="{5D98EF14-A7C4-406C-B794-EA00B09FC90F}"/>
    <cellStyle name="20% - Énfasis1 5 4" xfId="8990" xr:uid="{5F11CA30-0817-4A4B-9678-9BA93ECF08C7}"/>
    <cellStyle name="20% - Énfasis1 5 5" xfId="5058" xr:uid="{BA99FA5E-C1DF-4CD0-AE27-A402EBA4CBCF}"/>
    <cellStyle name="20% - Énfasis1 6" xfId="29" xr:uid="{00000000-0005-0000-0000-00001C000000}"/>
    <cellStyle name="20% - Énfasis1 6 2" xfId="30" xr:uid="{00000000-0005-0000-0000-00001D000000}"/>
    <cellStyle name="20% - Énfasis1 6 2 2" xfId="10938" xr:uid="{0D1DF08C-431B-4D0F-9A56-87C273892F6B}"/>
    <cellStyle name="20% - Énfasis1 6 2 3" xfId="7007" xr:uid="{DB581E61-7E71-4054-A9A3-BEF9D06476F3}"/>
    <cellStyle name="20% - Énfasis1 6 3" xfId="9002" xr:uid="{2E37181D-B699-4D2E-9410-BAD64356A195}"/>
    <cellStyle name="20% - Énfasis1 6 4" xfId="5070" xr:uid="{918E3605-81E5-4B8E-A749-787CD18DE1E2}"/>
    <cellStyle name="20% - Énfasis1 7" xfId="31" xr:uid="{00000000-0005-0000-0000-00001E000000}"/>
    <cellStyle name="20% - Énfasis1 7 2" xfId="32" xr:uid="{00000000-0005-0000-0000-00001F000000}"/>
    <cellStyle name="20% - Énfasis1 7 2 2" xfId="11871" xr:uid="{49730A5D-49A4-4B94-AA76-1C019F18DC89}"/>
    <cellStyle name="20% - Énfasis1 7 2 3" xfId="7940" xr:uid="{2A084CCB-DA2D-4645-87CE-90B116A8AA89}"/>
    <cellStyle name="20% - Énfasis1 7 3" xfId="9935" xr:uid="{F05B496E-6E18-4269-B2E1-391BFDC16B46}"/>
    <cellStyle name="20% - Énfasis1 7 4" xfId="6003" xr:uid="{179FB731-CBB1-408A-8865-5BDB54956F08}"/>
    <cellStyle name="20% - Énfasis1 8" xfId="33" xr:uid="{00000000-0005-0000-0000-000020000000}"/>
    <cellStyle name="20% - Énfasis1 8 2" xfId="34" xr:uid="{00000000-0005-0000-0000-000021000000}"/>
    <cellStyle name="20% - Énfasis1 8 2 2" xfId="11893" xr:uid="{AD9157F4-6411-4B9B-BC60-343529D1F0FA}"/>
    <cellStyle name="20% - Énfasis1 8 2 3" xfId="7962" xr:uid="{D1A9CF85-A317-4DB2-9D3A-4B22359D0A0D}"/>
    <cellStyle name="20% - Énfasis1 8 3" xfId="9957" xr:uid="{625635B1-AFF3-47AC-8DCF-3CF2DA6AF220}"/>
    <cellStyle name="20% - Énfasis1 8 4" xfId="6026" xr:uid="{A53A0D0D-5B83-418D-B71B-1C64737B8F99}"/>
    <cellStyle name="20% - Énfasis1 9" xfId="35" xr:uid="{00000000-0005-0000-0000-000022000000}"/>
    <cellStyle name="20% - Énfasis1 9 2" xfId="36" xr:uid="{00000000-0005-0000-0000-000023000000}"/>
    <cellStyle name="20% - Énfasis1 9 2 2" xfId="11913" xr:uid="{1E661A39-1CED-41D4-82A3-9701051FE562}"/>
    <cellStyle name="20% - Énfasis1 9 2 3" xfId="7982" xr:uid="{0D594068-468F-4EED-A295-B6539620DA37}"/>
    <cellStyle name="20% - Énfasis1 9 3" xfId="9977" xr:uid="{DA1758AE-0D18-4660-A639-237D1E599EB7}"/>
    <cellStyle name="20% - Énfasis1 9 4" xfId="6046" xr:uid="{0C741D96-9293-41EF-A1B6-6872205106B4}"/>
    <cellStyle name="20% - Énfasis2" xfId="37" builtinId="34" customBuiltin="1"/>
    <cellStyle name="20% - Énfasis2 10" xfId="38" xr:uid="{00000000-0005-0000-0000-000025000000}"/>
    <cellStyle name="20% - Énfasis2 10 2" xfId="39" xr:uid="{00000000-0005-0000-0000-000026000000}"/>
    <cellStyle name="20% - Énfasis2 10 2 2" xfId="11934" xr:uid="{58BEEC1B-1618-4672-B3D1-732D9C112BDB}"/>
    <cellStyle name="20% - Énfasis2 10 2 3" xfId="8003" xr:uid="{4B2E484E-FDE2-4529-A191-4FA51DF59E0C}"/>
    <cellStyle name="20% - Énfasis2 10 3" xfId="9998" xr:uid="{DDB35344-0697-47C7-8D3D-BF7B51AC0351}"/>
    <cellStyle name="20% - Énfasis2 10 4" xfId="6067" xr:uid="{39AEB21C-7639-4E00-91C3-C68EED8ED1B9}"/>
    <cellStyle name="20% - Énfasis2 11" xfId="40" xr:uid="{00000000-0005-0000-0000-000027000000}"/>
    <cellStyle name="20% - Énfasis2 11 2" xfId="10013" xr:uid="{1F365753-9AF6-436D-AD56-9EA9B385AE43}"/>
    <cellStyle name="20% - Énfasis2 11 3" xfId="6082" xr:uid="{7A9BB5A2-B167-4F02-A82B-FB642316653D}"/>
    <cellStyle name="20% - Énfasis2 12" xfId="8028" xr:uid="{9804B01A-8DAF-4400-825C-989E3D564695}"/>
    <cellStyle name="20% - Énfasis2 12 2" xfId="11959" xr:uid="{A9E92DB3-0436-4595-8D57-194D1C97BA18}"/>
    <cellStyle name="20% - Énfasis2 13" xfId="8047" xr:uid="{B58242B5-0DDE-4010-B4E6-19C09D5FA31E}"/>
    <cellStyle name="20% - Énfasis2 13 2" xfId="11978" xr:uid="{FB2C4D04-5897-4354-A682-8216AB49F5C6}"/>
    <cellStyle name="20% - Énfasis2 14" xfId="8066" xr:uid="{ED241E63-CA37-436C-BB98-196860B02961}"/>
    <cellStyle name="20% - Énfasis2 15" xfId="4135" xr:uid="{CA467F24-03D0-411D-AFAF-01EB8B7BBC6D}"/>
    <cellStyle name="20% - Énfasis2 16" xfId="12008" xr:uid="{FEFD27FA-561D-45C2-AEEA-627F2839F4F4}"/>
    <cellStyle name="20% - Énfasis2 17" xfId="12043" xr:uid="{393708B3-BCE1-4B67-B327-DC4ED29D9867}"/>
    <cellStyle name="20% - Énfasis2 2" xfId="41" xr:uid="{00000000-0005-0000-0000-000028000000}"/>
    <cellStyle name="20% - Énfasis2 2 2" xfId="42" xr:uid="{00000000-0005-0000-0000-000029000000}"/>
    <cellStyle name="20% - Énfasis2 2 2 2" xfId="43" xr:uid="{00000000-0005-0000-0000-00002A000000}"/>
    <cellStyle name="20% - Énfasis2 2 2 2 2" xfId="44" xr:uid="{00000000-0005-0000-0000-00002B000000}"/>
    <cellStyle name="20% - Énfasis2 2 2 2 2 2" xfId="11410" xr:uid="{13832177-AE41-4CCD-B3E7-AF16D1C2EA1A}"/>
    <cellStyle name="20% - Énfasis2 2 2 2 2 3" xfId="7479" xr:uid="{11137656-9343-4B25-8A51-3334AE933066}"/>
    <cellStyle name="20% - Énfasis2 2 2 2 3" xfId="9474" xr:uid="{14C7019B-CD99-4127-A87D-B3C3803EA0BE}"/>
    <cellStyle name="20% - Énfasis2 2 2 2 4" xfId="5542" xr:uid="{765E5997-D313-41E9-AA66-821C7FC61315}"/>
    <cellStyle name="20% - Énfasis2 2 2 3" xfId="45" xr:uid="{00000000-0005-0000-0000-00002C000000}"/>
    <cellStyle name="20% - Énfasis2 2 2 3 2" xfId="10480" xr:uid="{5BD72E01-9BCE-4A1C-805F-0308607BCC0F}"/>
    <cellStyle name="20% - Énfasis2 2 2 3 3" xfId="6549" xr:uid="{6495842B-3BE0-43CF-B363-936AB7798CB3}"/>
    <cellStyle name="20% - Énfasis2 2 2 4" xfId="8543" xr:uid="{8E08037D-811C-455A-BF06-B662BF97D74E}"/>
    <cellStyle name="20% - Énfasis2 2 2 5" xfId="4611" xr:uid="{03C3217D-DAB1-4AC4-BF1A-EDAABB10EBA9}"/>
    <cellStyle name="20% - Énfasis2 2 3" xfId="46" xr:uid="{00000000-0005-0000-0000-00002D000000}"/>
    <cellStyle name="20% - Énfasis2 2 3 2" xfId="47" xr:uid="{00000000-0005-0000-0000-00002E000000}"/>
    <cellStyle name="20% - Énfasis2 2 3 2 2" xfId="10942" xr:uid="{F2E92369-C539-4610-8BEE-B38F974E2BBC}"/>
    <cellStyle name="20% - Énfasis2 2 3 2 3" xfId="7011" xr:uid="{8A68A9C8-A987-45C4-BA10-3134EAA7D2C4}"/>
    <cellStyle name="20% - Énfasis2 2 3 3" xfId="9006" xr:uid="{8C5500EB-EC51-4EC5-AFB9-E17C1B79CE44}"/>
    <cellStyle name="20% - Énfasis2 2 3 4" xfId="5074" xr:uid="{843C0D0A-9556-480F-AA51-149265C7648C}"/>
    <cellStyle name="20% - Énfasis2 2 4" xfId="48" xr:uid="{00000000-0005-0000-0000-00002F000000}"/>
    <cellStyle name="20% - Énfasis2 2 4 2" xfId="10014" xr:uid="{AD2EB2E4-FC0D-48CB-A619-28649473CAF1}"/>
    <cellStyle name="20% - Énfasis2 2 4 3" xfId="6083" xr:uid="{4AD303A4-7F89-4131-92E6-5F2AC88386A4}"/>
    <cellStyle name="20% - Énfasis2 2 5" xfId="8085" xr:uid="{8F909B4B-79E8-4E68-A8A8-83867E34AF70}"/>
    <cellStyle name="20% - Énfasis2 2 6" xfId="4152" xr:uid="{7594D26E-592B-4FEF-85C7-DF3A2CC62E3A}"/>
    <cellStyle name="20% - Énfasis2 3" xfId="49" xr:uid="{00000000-0005-0000-0000-000030000000}"/>
    <cellStyle name="20% - Énfasis2 3 2" xfId="50" xr:uid="{00000000-0005-0000-0000-000031000000}"/>
    <cellStyle name="20% - Énfasis2 3 2 2" xfId="51" xr:uid="{00000000-0005-0000-0000-000032000000}"/>
    <cellStyle name="20% - Énfasis2 3 2 2 2" xfId="52" xr:uid="{00000000-0005-0000-0000-000033000000}"/>
    <cellStyle name="20% - Énfasis2 3 2 2 2 2" xfId="11411" xr:uid="{F870A0CC-703B-4EEA-80E6-E5085EC554CC}"/>
    <cellStyle name="20% - Énfasis2 3 2 2 2 3" xfId="7480" xr:uid="{D3A7841D-2F67-4317-B1B5-2505EB258348}"/>
    <cellStyle name="20% - Énfasis2 3 2 2 3" xfId="9475" xr:uid="{914E4980-48EC-4229-897E-89EB58D5CF14}"/>
    <cellStyle name="20% - Énfasis2 3 2 2 4" xfId="5543" xr:uid="{8926EB84-DADC-4C34-A11E-12ED06415AF7}"/>
    <cellStyle name="20% - Énfasis2 3 2 3" xfId="53" xr:uid="{00000000-0005-0000-0000-000034000000}"/>
    <cellStyle name="20% - Énfasis2 3 2 3 2" xfId="10481" xr:uid="{F7FFBF29-9CDC-4319-8A8A-21D26D4C10D7}"/>
    <cellStyle name="20% - Énfasis2 3 2 3 3" xfId="6550" xr:uid="{3F2A3EB2-CFDA-417C-B9FD-C6C2D2174A6B}"/>
    <cellStyle name="20% - Énfasis2 3 2 4" xfId="8544" xr:uid="{8F64ADB7-7DE2-4502-9D8A-6F6F5BCDD844}"/>
    <cellStyle name="20% - Énfasis2 3 2 5" xfId="4612" xr:uid="{188DB26F-F392-41A8-8794-A842D8B7589D}"/>
    <cellStyle name="20% - Énfasis2 3 3" xfId="54" xr:uid="{00000000-0005-0000-0000-000035000000}"/>
    <cellStyle name="20% - Énfasis2 3 3 2" xfId="55" xr:uid="{00000000-0005-0000-0000-000036000000}"/>
    <cellStyle name="20% - Énfasis2 3 3 2 2" xfId="10943" xr:uid="{54B00E03-8971-4BE0-973A-FF75D55739F0}"/>
    <cellStyle name="20% - Énfasis2 3 3 2 3" xfId="7012" xr:uid="{C1340A8B-4FCE-4D53-9FF1-211BFA2A4B5A}"/>
    <cellStyle name="20% - Énfasis2 3 3 3" xfId="9007" xr:uid="{0CEC5D8B-E0AA-414D-AB94-EF1AA83A3DE7}"/>
    <cellStyle name="20% - Énfasis2 3 3 4" xfId="5075" xr:uid="{B3A70A43-223C-44DC-BE3F-40CFF40DA13D}"/>
    <cellStyle name="20% - Énfasis2 3 4" xfId="56" xr:uid="{00000000-0005-0000-0000-000037000000}"/>
    <cellStyle name="20% - Énfasis2 3 4 2" xfId="10015" xr:uid="{1D216A89-5377-4DC0-AE02-189F122C5A5A}"/>
    <cellStyle name="20% - Énfasis2 3 4 3" xfId="6084" xr:uid="{8229366D-EB13-4B3C-8E37-62B85A530C79}"/>
    <cellStyle name="20% - Énfasis2 3 5" xfId="8086" xr:uid="{72223D22-0007-4EF7-B634-CC066003BA9D}"/>
    <cellStyle name="20% - Énfasis2 3 6" xfId="4153" xr:uid="{FCFB5650-D6A7-420A-BF99-CCAFEDFEA9E2}"/>
    <cellStyle name="20% - Énfasis2 4" xfId="57" xr:uid="{00000000-0005-0000-0000-000038000000}"/>
    <cellStyle name="20% - Énfasis2 4 2" xfId="58" xr:uid="{00000000-0005-0000-0000-000039000000}"/>
    <cellStyle name="20% - Énfasis2 4 2 2" xfId="59" xr:uid="{00000000-0005-0000-0000-00003A000000}"/>
    <cellStyle name="20% - Énfasis2 4 2 2 2" xfId="11398" xr:uid="{2DBF2192-A8A5-4D42-BC93-DE082CFE110F}"/>
    <cellStyle name="20% - Énfasis2 4 2 2 3" xfId="7467" xr:uid="{7081F1B4-1C7E-4692-907E-BDD94902E55B}"/>
    <cellStyle name="20% - Énfasis2 4 2 3" xfId="9462" xr:uid="{AA129691-6873-4A5E-B99A-0C4919402F75}"/>
    <cellStyle name="20% - Énfasis2 4 2 4" xfId="5530" xr:uid="{E64C503A-ECCB-44A7-901E-EA9A0E3C201B}"/>
    <cellStyle name="20% - Énfasis2 4 3" xfId="60" xr:uid="{00000000-0005-0000-0000-00003B000000}"/>
    <cellStyle name="20% - Énfasis2 4 3 2" xfId="10468" xr:uid="{171A51B1-3EB6-4AFA-9B6A-05897665FB1C}"/>
    <cellStyle name="20% - Énfasis2 4 3 3" xfId="6537" xr:uid="{D71C295B-A49F-4E1D-870B-22D1E80416E1}"/>
    <cellStyle name="20% - Énfasis2 4 4" xfId="8531" xr:uid="{9424C1FB-9466-4061-AA0F-8A73A9812D61}"/>
    <cellStyle name="20% - Énfasis2 4 5" xfId="4599" xr:uid="{6AF900B3-708D-452C-9886-F9920D489AC7}"/>
    <cellStyle name="20% - Énfasis2 5" xfId="61" xr:uid="{00000000-0005-0000-0000-00003C000000}"/>
    <cellStyle name="20% - Énfasis2 5 2" xfId="62" xr:uid="{00000000-0005-0000-0000-00003D000000}"/>
    <cellStyle name="20% - Énfasis2 5 2 2" xfId="63" xr:uid="{00000000-0005-0000-0000-00003E000000}"/>
    <cellStyle name="20% - Énfasis2 5 2 2 2" xfId="11859" xr:uid="{FC913E98-7254-4380-81FE-CBBDE8D0E7E1}"/>
    <cellStyle name="20% - Énfasis2 5 2 2 3" xfId="7928" xr:uid="{42043C66-51F8-4B2A-BD30-7A71B2FCE890}"/>
    <cellStyle name="20% - Énfasis2 5 2 3" xfId="9923" xr:uid="{93B18C1E-1455-439E-84CF-181541C7A588}"/>
    <cellStyle name="20% - Énfasis2 5 2 4" xfId="5991" xr:uid="{31A6E42D-D6AA-4F83-8077-616C9C422958}"/>
    <cellStyle name="20% - Énfasis2 5 3" xfId="64" xr:uid="{00000000-0005-0000-0000-00003F000000}"/>
    <cellStyle name="20% - Énfasis2 5 3 2" xfId="10928" xr:uid="{1EC4E603-DCA5-4816-BAC0-FFE9053DDCD2}"/>
    <cellStyle name="20% - Énfasis2 5 3 3" xfId="6997" xr:uid="{22973DBA-5EFF-4AE3-B2A3-7B0BFE5E0398}"/>
    <cellStyle name="20% - Énfasis2 5 4" xfId="8992" xr:uid="{E5B51270-5E2E-4DF7-9B9A-E059C90BDDA2}"/>
    <cellStyle name="20% - Énfasis2 5 5" xfId="5060" xr:uid="{CE92C288-38E0-40CE-B090-DEBA7D753D42}"/>
    <cellStyle name="20% - Énfasis2 6" xfId="65" xr:uid="{00000000-0005-0000-0000-000040000000}"/>
    <cellStyle name="20% - Énfasis2 6 2" xfId="66" xr:uid="{00000000-0005-0000-0000-000041000000}"/>
    <cellStyle name="20% - Énfasis2 6 2 2" xfId="10941" xr:uid="{DEAA7B85-4BBB-4E53-B7C2-5E2549ECC2D1}"/>
    <cellStyle name="20% - Énfasis2 6 2 3" xfId="7010" xr:uid="{7B342DFE-47E4-4DEA-AE9B-190DB545B4CD}"/>
    <cellStyle name="20% - Énfasis2 6 3" xfId="9005" xr:uid="{10C96838-982C-4971-AAF9-51CF77339597}"/>
    <cellStyle name="20% - Énfasis2 6 4" xfId="5073" xr:uid="{F20DEAD7-CE76-466C-8A45-BCE1FDA43032}"/>
    <cellStyle name="20% - Énfasis2 7" xfId="67" xr:uid="{00000000-0005-0000-0000-000042000000}"/>
    <cellStyle name="20% - Énfasis2 7 2" xfId="68" xr:uid="{00000000-0005-0000-0000-000043000000}"/>
    <cellStyle name="20% - Énfasis2 7 2 2" xfId="11872" xr:uid="{1A375FFA-D96F-4F05-A8E4-F9B419C41D09}"/>
    <cellStyle name="20% - Énfasis2 7 2 3" xfId="7941" xr:uid="{A3AFCDDC-CD99-481E-8204-8B87FAA45854}"/>
    <cellStyle name="20% - Énfasis2 7 3" xfId="9936" xr:uid="{F48BDD1F-6EF9-4B81-A9BB-CABF0D383CBF}"/>
    <cellStyle name="20% - Énfasis2 7 4" xfId="6004" xr:uid="{EE585F85-19D5-40E6-8033-C80033EDF12C}"/>
    <cellStyle name="20% - Énfasis2 8" xfId="69" xr:uid="{00000000-0005-0000-0000-000044000000}"/>
    <cellStyle name="20% - Énfasis2 8 2" xfId="70" xr:uid="{00000000-0005-0000-0000-000045000000}"/>
    <cellStyle name="20% - Énfasis2 8 2 2" xfId="11894" xr:uid="{1C4DDE7B-A1F0-4E65-AA69-7F2E17AA0F8B}"/>
    <cellStyle name="20% - Énfasis2 8 2 3" xfId="7963" xr:uid="{7AA48A12-3F19-497B-9446-15907ECAAD85}"/>
    <cellStyle name="20% - Énfasis2 8 3" xfId="9958" xr:uid="{1CD5242E-7A8F-42DC-88BF-D918557D721A}"/>
    <cellStyle name="20% - Énfasis2 8 4" xfId="6027" xr:uid="{A3CE5CF9-5E8D-40C2-86E6-EC2FF72BD37C}"/>
    <cellStyle name="20% - Énfasis2 9" xfId="71" xr:uid="{00000000-0005-0000-0000-000046000000}"/>
    <cellStyle name="20% - Énfasis2 9 2" xfId="72" xr:uid="{00000000-0005-0000-0000-000047000000}"/>
    <cellStyle name="20% - Énfasis2 9 2 2" xfId="11914" xr:uid="{E6D22A71-3458-4AD0-A07C-7D951AC0A8BA}"/>
    <cellStyle name="20% - Énfasis2 9 2 3" xfId="7983" xr:uid="{F8CE5349-2C78-40FF-8434-C1ABF8018060}"/>
    <cellStyle name="20% - Énfasis2 9 3" xfId="9978" xr:uid="{C08474FB-0457-4282-B672-523ECBEA931F}"/>
    <cellStyle name="20% - Énfasis2 9 4" xfId="6047" xr:uid="{8B3E591C-85B0-4C48-B011-B0FB98C73A1B}"/>
    <cellStyle name="20% - Énfasis3" xfId="73" builtinId="38" customBuiltin="1"/>
    <cellStyle name="20% - Énfasis3 10" xfId="74" xr:uid="{00000000-0005-0000-0000-000049000000}"/>
    <cellStyle name="20% - Énfasis3 10 2" xfId="75" xr:uid="{00000000-0005-0000-0000-00004A000000}"/>
    <cellStyle name="20% - Énfasis3 10 2 2" xfId="11935" xr:uid="{C740A954-CF65-4B6C-A171-9D73BA5C650A}"/>
    <cellStyle name="20% - Énfasis3 10 2 3" xfId="8004" xr:uid="{E918EBAB-90D3-47A1-9D7C-4C9F3EE8ABBF}"/>
    <cellStyle name="20% - Énfasis3 10 3" xfId="9999" xr:uid="{FE80740C-62AC-4FD4-9C23-574207D39D3A}"/>
    <cellStyle name="20% - Énfasis3 10 4" xfId="6068" xr:uid="{13D298C7-4C0F-46DB-8D4A-A3129869DBA9}"/>
    <cellStyle name="20% - Énfasis3 11" xfId="76" xr:uid="{00000000-0005-0000-0000-00004B000000}"/>
    <cellStyle name="20% - Énfasis3 11 2" xfId="10016" xr:uid="{89013BC6-8877-43D1-B9B9-27071765767C}"/>
    <cellStyle name="20% - Énfasis3 11 3" xfId="6085" xr:uid="{3770493E-6190-4A26-BC9C-28513FBA163F}"/>
    <cellStyle name="20% - Énfasis3 12" xfId="8031" xr:uid="{79CDD6E3-EE80-40EC-9220-F2F141CEC748}"/>
    <cellStyle name="20% - Énfasis3 12 2" xfId="11962" xr:uid="{96BD8B7B-AD84-4970-90CB-CA4994603949}"/>
    <cellStyle name="20% - Énfasis3 13" xfId="8050" xr:uid="{AE88A983-7B1D-4DA3-8B31-E82617BF05FE}"/>
    <cellStyle name="20% - Énfasis3 13 2" xfId="11981" xr:uid="{72B4B18E-5BE0-4AA2-A9BE-EA816A1C4C94}"/>
    <cellStyle name="20% - Énfasis3 14" xfId="8069" xr:uid="{D859E59A-51D1-4F79-B812-33D0607694FA}"/>
    <cellStyle name="20% - Énfasis3 15" xfId="4138" xr:uid="{82574BF4-2926-4DEB-89C5-262D2072C2C2}"/>
    <cellStyle name="20% - Énfasis3 16" xfId="12011" xr:uid="{9CA5857B-E564-4677-A3F1-B925CABBE2B8}"/>
    <cellStyle name="20% - Énfasis3 17" xfId="12046" xr:uid="{B65D80FD-7971-4CBF-A8D0-5E9051DC4C50}"/>
    <cellStyle name="20% - Énfasis3 2" xfId="77" xr:uid="{00000000-0005-0000-0000-00004C000000}"/>
    <cellStyle name="20% - Énfasis3 2 2" xfId="78" xr:uid="{00000000-0005-0000-0000-00004D000000}"/>
    <cellStyle name="20% - Énfasis3 2 2 2" xfId="79" xr:uid="{00000000-0005-0000-0000-00004E000000}"/>
    <cellStyle name="20% - Énfasis3 2 2 2 2" xfId="80" xr:uid="{00000000-0005-0000-0000-00004F000000}"/>
    <cellStyle name="20% - Énfasis3 2 2 2 2 2" xfId="11412" xr:uid="{8137CC8C-6E11-4F70-BD7C-F17CF2D7C995}"/>
    <cellStyle name="20% - Énfasis3 2 2 2 2 3" xfId="7481" xr:uid="{5BD43D82-913F-44CD-858A-9149BFD6CC5A}"/>
    <cellStyle name="20% - Énfasis3 2 2 2 3" xfId="9476" xr:uid="{5E7B1257-AD47-4663-AEB4-121E4926E180}"/>
    <cellStyle name="20% - Énfasis3 2 2 2 4" xfId="5544" xr:uid="{6332E79D-88E9-4EB9-80CB-32657695A8E4}"/>
    <cellStyle name="20% - Énfasis3 2 2 3" xfId="81" xr:uid="{00000000-0005-0000-0000-000050000000}"/>
    <cellStyle name="20% - Énfasis3 2 2 3 2" xfId="10482" xr:uid="{EC980FCE-CA65-4AA3-9993-14C6266AF566}"/>
    <cellStyle name="20% - Énfasis3 2 2 3 3" xfId="6551" xr:uid="{9A8DE789-A1CD-4938-8978-5E4FA4ADEF5D}"/>
    <cellStyle name="20% - Énfasis3 2 2 4" xfId="8545" xr:uid="{54CABE59-9195-4D1D-933C-04680F687062}"/>
    <cellStyle name="20% - Énfasis3 2 2 5" xfId="4613" xr:uid="{3325B740-1A0A-4051-A811-905AE88814A5}"/>
    <cellStyle name="20% - Énfasis3 2 3" xfId="82" xr:uid="{00000000-0005-0000-0000-000051000000}"/>
    <cellStyle name="20% - Énfasis3 2 3 2" xfId="83" xr:uid="{00000000-0005-0000-0000-000052000000}"/>
    <cellStyle name="20% - Énfasis3 2 3 2 2" xfId="10945" xr:uid="{0EDF8A22-327E-491F-9387-148A0DA61E13}"/>
    <cellStyle name="20% - Énfasis3 2 3 2 3" xfId="7014" xr:uid="{BE49E12E-4D54-472E-A5A5-18DCCB398F00}"/>
    <cellStyle name="20% - Énfasis3 2 3 3" xfId="9009" xr:uid="{BA2FD616-7651-431D-AE27-5F609D4E578D}"/>
    <cellStyle name="20% - Énfasis3 2 3 4" xfId="5077" xr:uid="{AF4182E0-A2B7-4543-91DC-8D4C7DF0BDDC}"/>
    <cellStyle name="20% - Énfasis3 2 4" xfId="84" xr:uid="{00000000-0005-0000-0000-000053000000}"/>
    <cellStyle name="20% - Énfasis3 2 4 2" xfId="10017" xr:uid="{E5704A1C-0A01-4BF5-8B38-28DD7EB9466F}"/>
    <cellStyle name="20% - Énfasis3 2 4 3" xfId="6086" xr:uid="{0590495E-FB6E-4143-9436-B01F933F0305}"/>
    <cellStyle name="20% - Énfasis3 2 5" xfId="8087" xr:uid="{63A6A065-C15A-422E-8645-339A0019E8C9}"/>
    <cellStyle name="20% - Énfasis3 2 6" xfId="4154" xr:uid="{0D549BCA-158B-486B-9868-48DD1C070F5B}"/>
    <cellStyle name="20% - Énfasis3 3" xfId="85" xr:uid="{00000000-0005-0000-0000-000054000000}"/>
    <cellStyle name="20% - Énfasis3 3 2" xfId="86" xr:uid="{00000000-0005-0000-0000-000055000000}"/>
    <cellStyle name="20% - Énfasis3 3 2 2" xfId="87" xr:uid="{00000000-0005-0000-0000-000056000000}"/>
    <cellStyle name="20% - Énfasis3 3 2 2 2" xfId="88" xr:uid="{00000000-0005-0000-0000-000057000000}"/>
    <cellStyle name="20% - Énfasis3 3 2 2 2 2" xfId="11413" xr:uid="{6DFF6076-2D46-4AC4-9A8A-9D0BC0D5C5D7}"/>
    <cellStyle name="20% - Énfasis3 3 2 2 2 3" xfId="7482" xr:uid="{38641C41-68F2-4255-B58D-EAFF1E229314}"/>
    <cellStyle name="20% - Énfasis3 3 2 2 3" xfId="9477" xr:uid="{5BBBB2E1-F0AE-449F-8665-E0892D18C4CA}"/>
    <cellStyle name="20% - Énfasis3 3 2 2 4" xfId="5545" xr:uid="{531B76A0-E953-4D60-A6FE-BFFE1F47B2A4}"/>
    <cellStyle name="20% - Énfasis3 3 2 3" xfId="89" xr:uid="{00000000-0005-0000-0000-000058000000}"/>
    <cellStyle name="20% - Énfasis3 3 2 3 2" xfId="10483" xr:uid="{E733EB64-376F-4C3C-A46E-9465D69A3F12}"/>
    <cellStyle name="20% - Énfasis3 3 2 3 3" xfId="6552" xr:uid="{158DCA9F-19A6-42C1-A4B3-FC0EFC49E9CB}"/>
    <cellStyle name="20% - Énfasis3 3 2 4" xfId="8546" xr:uid="{E081F5F8-6022-47DA-BC73-C90A95220088}"/>
    <cellStyle name="20% - Énfasis3 3 2 5" xfId="4614" xr:uid="{6E1F26CD-5E1C-42E4-9898-AEE2850946D6}"/>
    <cellStyle name="20% - Énfasis3 3 3" xfId="90" xr:uid="{00000000-0005-0000-0000-000059000000}"/>
    <cellStyle name="20% - Énfasis3 3 3 2" xfId="91" xr:uid="{00000000-0005-0000-0000-00005A000000}"/>
    <cellStyle name="20% - Énfasis3 3 3 2 2" xfId="10946" xr:uid="{DFBB6534-4D5B-4D1A-8330-7FFE75CB9F81}"/>
    <cellStyle name="20% - Énfasis3 3 3 2 3" xfId="7015" xr:uid="{1D4590FE-6C0A-486C-A7B0-837CAE650397}"/>
    <cellStyle name="20% - Énfasis3 3 3 3" xfId="9010" xr:uid="{BB78F469-9C93-4766-8525-686B33896D60}"/>
    <cellStyle name="20% - Énfasis3 3 3 4" xfId="5078" xr:uid="{64918E2F-CF6A-4456-A467-D81B5441ED3B}"/>
    <cellStyle name="20% - Énfasis3 3 4" xfId="92" xr:uid="{00000000-0005-0000-0000-00005B000000}"/>
    <cellStyle name="20% - Énfasis3 3 4 2" xfId="10018" xr:uid="{1D1A4508-D679-458D-97A9-E268712A420C}"/>
    <cellStyle name="20% - Énfasis3 3 4 3" xfId="6087" xr:uid="{C6A57683-89B9-426F-93C3-DF7DDB2E368D}"/>
    <cellStyle name="20% - Énfasis3 3 5" xfId="8088" xr:uid="{DBF6721B-1D1F-4495-8FA3-388AC3C542C3}"/>
    <cellStyle name="20% - Énfasis3 3 6" xfId="4155" xr:uid="{15AFF8C2-9627-4477-926B-3EF55D339C37}"/>
    <cellStyle name="20% - Énfasis3 4" xfId="93" xr:uid="{00000000-0005-0000-0000-00005C000000}"/>
    <cellStyle name="20% - Énfasis3 4 2" xfId="94" xr:uid="{00000000-0005-0000-0000-00005D000000}"/>
    <cellStyle name="20% - Énfasis3 4 2 2" xfId="95" xr:uid="{00000000-0005-0000-0000-00005E000000}"/>
    <cellStyle name="20% - Énfasis3 4 2 2 2" xfId="11400" xr:uid="{F3E5FBDB-5A36-425F-9F57-8A4B44F0017C}"/>
    <cellStyle name="20% - Énfasis3 4 2 2 3" xfId="7469" xr:uid="{7D673A36-4E90-476A-985F-5F198A436E83}"/>
    <cellStyle name="20% - Énfasis3 4 2 3" xfId="9464" xr:uid="{3067BD44-82EC-4430-82B4-370230E1CAEA}"/>
    <cellStyle name="20% - Énfasis3 4 2 4" xfId="5532" xr:uid="{75D2B825-DDA7-42C3-8AEE-3C36501CE18D}"/>
    <cellStyle name="20% - Énfasis3 4 3" xfId="96" xr:uid="{00000000-0005-0000-0000-00005F000000}"/>
    <cellStyle name="20% - Énfasis3 4 3 2" xfId="10470" xr:uid="{44D1A0F5-7242-4D79-A28B-4BD83AE4F1F8}"/>
    <cellStyle name="20% - Énfasis3 4 3 3" xfId="6539" xr:uid="{0A775097-9482-48C7-9AD3-CEB172E02FA4}"/>
    <cellStyle name="20% - Énfasis3 4 4" xfId="8533" xr:uid="{176EC7A7-7325-4BDA-8F71-DB49F222C79A}"/>
    <cellStyle name="20% - Énfasis3 4 5" xfId="4601" xr:uid="{592EA47E-B5EB-44BD-9A31-C3130A1BEA33}"/>
    <cellStyle name="20% - Énfasis3 5" xfId="97" xr:uid="{00000000-0005-0000-0000-000060000000}"/>
    <cellStyle name="20% - Énfasis3 5 2" xfId="98" xr:uid="{00000000-0005-0000-0000-000061000000}"/>
    <cellStyle name="20% - Énfasis3 5 2 2" xfId="99" xr:uid="{00000000-0005-0000-0000-000062000000}"/>
    <cellStyle name="20% - Énfasis3 5 2 2 2" xfId="11861" xr:uid="{4B29ABF1-4E33-4284-8BA5-04682B91B894}"/>
    <cellStyle name="20% - Énfasis3 5 2 2 3" xfId="7930" xr:uid="{29C3EF96-536D-43D3-A603-379C72535719}"/>
    <cellStyle name="20% - Énfasis3 5 2 3" xfId="9925" xr:uid="{E246198F-1304-4C5C-A44E-B973F2F8BAA9}"/>
    <cellStyle name="20% - Énfasis3 5 2 4" xfId="5993" xr:uid="{405AA5CC-ECBB-4371-817D-CF663EC7858B}"/>
    <cellStyle name="20% - Énfasis3 5 3" xfId="100" xr:uid="{00000000-0005-0000-0000-000063000000}"/>
    <cellStyle name="20% - Énfasis3 5 3 2" xfId="10930" xr:uid="{F79D2F9C-A04F-412C-9406-C0B02702D5B1}"/>
    <cellStyle name="20% - Énfasis3 5 3 3" xfId="6999" xr:uid="{0E7A4067-77F6-4770-B9BF-6FA9E3DE1BBD}"/>
    <cellStyle name="20% - Énfasis3 5 4" xfId="8994" xr:uid="{6C451147-49B1-4B5E-8C89-A29846BE84D0}"/>
    <cellStyle name="20% - Énfasis3 5 5" xfId="5062" xr:uid="{99D2584C-C6D4-4241-BC4B-936846F89E7C}"/>
    <cellStyle name="20% - Énfasis3 6" xfId="101" xr:uid="{00000000-0005-0000-0000-000064000000}"/>
    <cellStyle name="20% - Énfasis3 6 2" xfId="102" xr:uid="{00000000-0005-0000-0000-000065000000}"/>
    <cellStyle name="20% - Énfasis3 6 2 2" xfId="10944" xr:uid="{906EF157-59CE-458F-899C-9708AE404DF6}"/>
    <cellStyle name="20% - Énfasis3 6 2 3" xfId="7013" xr:uid="{5CC094AC-D85B-4E02-BE83-B69519AE74BC}"/>
    <cellStyle name="20% - Énfasis3 6 3" xfId="9008" xr:uid="{C74B229A-517E-4BA4-BE30-13A3FC946E3E}"/>
    <cellStyle name="20% - Énfasis3 6 4" xfId="5076" xr:uid="{D40D32BF-3342-4A76-B224-D40365FC1726}"/>
    <cellStyle name="20% - Énfasis3 7" xfId="103" xr:uid="{00000000-0005-0000-0000-000066000000}"/>
    <cellStyle name="20% - Énfasis3 7 2" xfId="104" xr:uid="{00000000-0005-0000-0000-000067000000}"/>
    <cellStyle name="20% - Énfasis3 7 2 2" xfId="11873" xr:uid="{56CFAE4E-4F1E-4FE7-9B2C-B87582135A90}"/>
    <cellStyle name="20% - Énfasis3 7 2 3" xfId="7942" xr:uid="{40BA5D5D-351E-4540-8603-7B1694D68F04}"/>
    <cellStyle name="20% - Énfasis3 7 3" xfId="9937" xr:uid="{CDCC06C9-3D75-492D-82E6-5319809714CA}"/>
    <cellStyle name="20% - Énfasis3 7 4" xfId="6005" xr:uid="{32932C99-7556-4158-A394-5E36F3448BA2}"/>
    <cellStyle name="20% - Énfasis3 8" xfId="105" xr:uid="{00000000-0005-0000-0000-000068000000}"/>
    <cellStyle name="20% - Énfasis3 8 2" xfId="106" xr:uid="{00000000-0005-0000-0000-000069000000}"/>
    <cellStyle name="20% - Énfasis3 8 2 2" xfId="11895" xr:uid="{B2CB6C50-2984-45A1-9BB5-E5F91072780A}"/>
    <cellStyle name="20% - Énfasis3 8 2 3" xfId="7964" xr:uid="{971FB122-145E-4F6D-B1E8-CB1EB9B91131}"/>
    <cellStyle name="20% - Énfasis3 8 3" xfId="9959" xr:uid="{1E3C2753-9653-49AC-92EA-E9B2349848DD}"/>
    <cellStyle name="20% - Énfasis3 8 4" xfId="6028" xr:uid="{EB498EEA-94BF-44B0-97E2-22E4677C8262}"/>
    <cellStyle name="20% - Énfasis3 9" xfId="107" xr:uid="{00000000-0005-0000-0000-00006A000000}"/>
    <cellStyle name="20% - Énfasis3 9 2" xfId="108" xr:uid="{00000000-0005-0000-0000-00006B000000}"/>
    <cellStyle name="20% - Énfasis3 9 2 2" xfId="11915" xr:uid="{DF4B73E7-2FBB-4587-9CD8-5177AA867D52}"/>
    <cellStyle name="20% - Énfasis3 9 2 3" xfId="7984" xr:uid="{8E6F387F-7F40-43E8-A67D-649F6A55B0D0}"/>
    <cellStyle name="20% - Énfasis3 9 3" xfId="9979" xr:uid="{B32DF0B9-44FC-4B27-B66A-93075EB6F6F3}"/>
    <cellStyle name="20% - Énfasis3 9 4" xfId="6048" xr:uid="{C73DAA42-99B7-4CE1-B411-B0DBECF96D7E}"/>
    <cellStyle name="20% - Énfasis4" xfId="109" builtinId="42" customBuiltin="1"/>
    <cellStyle name="20% - Énfasis4 10" xfId="110" xr:uid="{00000000-0005-0000-0000-00006D000000}"/>
    <cellStyle name="20% - Énfasis4 10 2" xfId="111" xr:uid="{00000000-0005-0000-0000-00006E000000}"/>
    <cellStyle name="20% - Énfasis4 10 2 2" xfId="11936" xr:uid="{625A16F7-B6B2-4521-B418-C8E3AD201AAB}"/>
    <cellStyle name="20% - Énfasis4 10 2 3" xfId="8005" xr:uid="{2879FAA3-5660-42F2-8A88-662C78197C59}"/>
    <cellStyle name="20% - Énfasis4 10 3" xfId="10000" xr:uid="{DEC158C6-CE0B-4BDA-A770-6F41F7598E27}"/>
    <cellStyle name="20% - Énfasis4 10 4" xfId="6069" xr:uid="{331BDD09-E1CE-4133-91BE-77479C9E3952}"/>
    <cellStyle name="20% - Énfasis4 11" xfId="112" xr:uid="{00000000-0005-0000-0000-00006F000000}"/>
    <cellStyle name="20% - Énfasis4 11 2" xfId="10019" xr:uid="{CE2200E3-D077-4B9F-A3AC-8AB13EBE0740}"/>
    <cellStyle name="20% - Énfasis4 11 3" xfId="6088" xr:uid="{B516B6CC-4C59-4A7B-B25A-6FEDC207C7D7}"/>
    <cellStyle name="20% - Énfasis4 12" xfId="8034" xr:uid="{24A278F1-CB31-4438-BB39-D533E44ECDF2}"/>
    <cellStyle name="20% - Énfasis4 12 2" xfId="11965" xr:uid="{9396D5A9-E07D-4C8F-99C5-E01429C167F9}"/>
    <cellStyle name="20% - Énfasis4 13" xfId="8053" xr:uid="{477420AC-BA1E-4186-A3C3-F350DFFF3EA6}"/>
    <cellStyle name="20% - Énfasis4 13 2" xfId="11984" xr:uid="{DDE26498-B1F6-441C-9584-8136EF04E2BA}"/>
    <cellStyle name="20% - Énfasis4 14" xfId="8072" xr:uid="{C722C17F-D53A-46B3-BA04-3B612DFF5FB5}"/>
    <cellStyle name="20% - Énfasis4 15" xfId="4141" xr:uid="{27F1707A-8DEA-4F73-9F1B-49A87378A1C6}"/>
    <cellStyle name="20% - Énfasis4 16" xfId="12014" xr:uid="{D5243153-EAAB-4F28-B523-5E88E140279B}"/>
    <cellStyle name="20% - Énfasis4 17" xfId="12050" xr:uid="{2A9654B0-4444-4C76-929E-595962AEAE8A}"/>
    <cellStyle name="20% - Énfasis4 2" xfId="113" xr:uid="{00000000-0005-0000-0000-000070000000}"/>
    <cellStyle name="20% - Énfasis4 2 2" xfId="114" xr:uid="{00000000-0005-0000-0000-000071000000}"/>
    <cellStyle name="20% - Énfasis4 2 2 2" xfId="115" xr:uid="{00000000-0005-0000-0000-000072000000}"/>
    <cellStyle name="20% - Énfasis4 2 2 2 2" xfId="116" xr:uid="{00000000-0005-0000-0000-000073000000}"/>
    <cellStyle name="20% - Énfasis4 2 2 2 2 2" xfId="11414" xr:uid="{A2ECDED0-32E4-48E2-8EA3-736F6F32F124}"/>
    <cellStyle name="20% - Énfasis4 2 2 2 2 3" xfId="7483" xr:uid="{9BE40B7F-3B8D-46AB-B681-4E860908CF73}"/>
    <cellStyle name="20% - Énfasis4 2 2 2 3" xfId="9478" xr:uid="{891AA1E9-34E7-44FE-B706-3C5185C0D029}"/>
    <cellStyle name="20% - Énfasis4 2 2 2 4" xfId="5546" xr:uid="{5B76BFE7-09F7-4BA7-8E6E-C385EE4709C4}"/>
    <cellStyle name="20% - Énfasis4 2 2 3" xfId="117" xr:uid="{00000000-0005-0000-0000-000074000000}"/>
    <cellStyle name="20% - Énfasis4 2 2 3 2" xfId="10484" xr:uid="{CF3CFA6B-901F-4F13-8EDC-D1CE1590D2A4}"/>
    <cellStyle name="20% - Énfasis4 2 2 3 3" xfId="6553" xr:uid="{FA360F44-5A6D-4E82-A3DD-3DE891047DF9}"/>
    <cellStyle name="20% - Énfasis4 2 2 4" xfId="8547" xr:uid="{0DB08658-A2AD-478D-B661-9A790D3A3451}"/>
    <cellStyle name="20% - Énfasis4 2 2 5" xfId="4615" xr:uid="{A6281E94-4EB0-4679-A8CB-B377200F85C0}"/>
    <cellStyle name="20% - Énfasis4 2 3" xfId="118" xr:uid="{00000000-0005-0000-0000-000075000000}"/>
    <cellStyle name="20% - Énfasis4 2 3 2" xfId="119" xr:uid="{00000000-0005-0000-0000-000076000000}"/>
    <cellStyle name="20% - Énfasis4 2 3 2 2" xfId="10948" xr:uid="{86DACCC3-E64D-4831-AAB5-E7FD74B8FFCE}"/>
    <cellStyle name="20% - Énfasis4 2 3 2 3" xfId="7017" xr:uid="{C4E8BEA6-2D55-4030-9A1D-2EC5067854FE}"/>
    <cellStyle name="20% - Énfasis4 2 3 3" xfId="9012" xr:uid="{6249A52D-58AE-4B9C-8B99-053D941758CF}"/>
    <cellStyle name="20% - Énfasis4 2 3 4" xfId="5080" xr:uid="{A46558F9-C942-4220-A6C9-9B6E35F9FD6A}"/>
    <cellStyle name="20% - Énfasis4 2 4" xfId="120" xr:uid="{00000000-0005-0000-0000-000077000000}"/>
    <cellStyle name="20% - Énfasis4 2 4 2" xfId="10020" xr:uid="{24B05210-6415-4F98-AD10-C1953A714633}"/>
    <cellStyle name="20% - Énfasis4 2 4 3" xfId="6089" xr:uid="{4301F8DB-DC4E-48D1-89FF-5BD2619277F5}"/>
    <cellStyle name="20% - Énfasis4 2 5" xfId="8089" xr:uid="{59779250-FA1E-40D6-916A-8582198D7CEF}"/>
    <cellStyle name="20% - Énfasis4 2 6" xfId="4156" xr:uid="{869E25EC-566F-4E66-907E-AA9706A4E188}"/>
    <cellStyle name="20% - Énfasis4 3" xfId="121" xr:uid="{00000000-0005-0000-0000-000078000000}"/>
    <cellStyle name="20% - Énfasis4 3 2" xfId="122" xr:uid="{00000000-0005-0000-0000-000079000000}"/>
    <cellStyle name="20% - Énfasis4 3 2 2" xfId="123" xr:uid="{00000000-0005-0000-0000-00007A000000}"/>
    <cellStyle name="20% - Énfasis4 3 2 2 2" xfId="124" xr:uid="{00000000-0005-0000-0000-00007B000000}"/>
    <cellStyle name="20% - Énfasis4 3 2 2 2 2" xfId="11415" xr:uid="{FA400979-953A-4895-8340-B6CED1966D9E}"/>
    <cellStyle name="20% - Énfasis4 3 2 2 2 3" xfId="7484" xr:uid="{E2B8E467-6C94-4135-B6F2-CA1EFD24E037}"/>
    <cellStyle name="20% - Énfasis4 3 2 2 3" xfId="9479" xr:uid="{8C1FEDBE-9422-49A3-A554-6C51424DE18E}"/>
    <cellStyle name="20% - Énfasis4 3 2 2 4" xfId="5547" xr:uid="{74F9115F-D3CE-44FF-BCA7-EDC7BB32EC30}"/>
    <cellStyle name="20% - Énfasis4 3 2 3" xfId="125" xr:uid="{00000000-0005-0000-0000-00007C000000}"/>
    <cellStyle name="20% - Énfasis4 3 2 3 2" xfId="10485" xr:uid="{4BB5F32D-723B-4E79-B9AD-012D26E4ACC1}"/>
    <cellStyle name="20% - Énfasis4 3 2 3 3" xfId="6554" xr:uid="{4F2F3E1E-C688-4AFA-8809-A18DB2DECD5D}"/>
    <cellStyle name="20% - Énfasis4 3 2 4" xfId="8548" xr:uid="{1C7B2F38-BFC7-4D60-9BBE-3A8FF3799FED}"/>
    <cellStyle name="20% - Énfasis4 3 2 5" xfId="4616" xr:uid="{C934442C-1F63-4F6E-8E65-263F4A630F6E}"/>
    <cellStyle name="20% - Énfasis4 3 3" xfId="126" xr:uid="{00000000-0005-0000-0000-00007D000000}"/>
    <cellStyle name="20% - Énfasis4 3 3 2" xfId="127" xr:uid="{00000000-0005-0000-0000-00007E000000}"/>
    <cellStyle name="20% - Énfasis4 3 3 2 2" xfId="10949" xr:uid="{DB6CE43D-9CB0-40FE-A1D5-AC99C70E347B}"/>
    <cellStyle name="20% - Énfasis4 3 3 2 3" xfId="7018" xr:uid="{E15F310D-C38C-4DEC-9561-99CDC2D707C1}"/>
    <cellStyle name="20% - Énfasis4 3 3 3" xfId="9013" xr:uid="{67535CBE-7F45-4BBD-9DFB-EF10EFA69231}"/>
    <cellStyle name="20% - Énfasis4 3 3 4" xfId="5081" xr:uid="{63E5CA61-681A-4E67-B0C3-71147688D7AC}"/>
    <cellStyle name="20% - Énfasis4 3 4" xfId="128" xr:uid="{00000000-0005-0000-0000-00007F000000}"/>
    <cellStyle name="20% - Énfasis4 3 4 2" xfId="10021" xr:uid="{0E644E07-927D-4309-BD26-54E796A1F2DD}"/>
    <cellStyle name="20% - Énfasis4 3 4 3" xfId="6090" xr:uid="{ACDDA502-4FCB-4A45-A0D5-76FAF47279B3}"/>
    <cellStyle name="20% - Énfasis4 3 5" xfId="8090" xr:uid="{72BC473F-DA9D-461F-ADB8-26E7617DC3DC}"/>
    <cellStyle name="20% - Énfasis4 3 6" xfId="4157" xr:uid="{7C766A8D-0880-49C5-877F-0C25DD9DABA4}"/>
    <cellStyle name="20% - Énfasis4 4" xfId="129" xr:uid="{00000000-0005-0000-0000-000080000000}"/>
    <cellStyle name="20% - Énfasis4 4 2" xfId="130" xr:uid="{00000000-0005-0000-0000-000081000000}"/>
    <cellStyle name="20% - Énfasis4 4 2 2" xfId="131" xr:uid="{00000000-0005-0000-0000-000082000000}"/>
    <cellStyle name="20% - Énfasis4 4 2 2 2" xfId="11402" xr:uid="{BF0482F2-F039-46B1-89DE-5A4F75D6222F}"/>
    <cellStyle name="20% - Énfasis4 4 2 2 3" xfId="7471" xr:uid="{99102CE0-D72A-4E5C-AC48-C708631BA5DD}"/>
    <cellStyle name="20% - Énfasis4 4 2 3" xfId="9466" xr:uid="{6E4069A9-B651-47FF-9C4C-0DEDE87E2AE6}"/>
    <cellStyle name="20% - Énfasis4 4 2 4" xfId="5534" xr:uid="{E68179B8-AFF5-43F8-B96B-BACBAEE9EDA9}"/>
    <cellStyle name="20% - Énfasis4 4 3" xfId="132" xr:uid="{00000000-0005-0000-0000-000083000000}"/>
    <cellStyle name="20% - Énfasis4 4 3 2" xfId="10472" xr:uid="{FEF2E44D-98C4-40BF-9BD0-618024E69200}"/>
    <cellStyle name="20% - Énfasis4 4 3 3" xfId="6541" xr:uid="{5756F287-9BEF-46C3-AFCF-B58524F260EA}"/>
    <cellStyle name="20% - Énfasis4 4 4" xfId="8535" xr:uid="{F99D159A-F830-4315-8852-F6B7B18059B2}"/>
    <cellStyle name="20% - Énfasis4 4 5" xfId="4603" xr:uid="{083BE91D-C851-4C6F-83F6-D46AA49B5799}"/>
    <cellStyle name="20% - Énfasis4 5" xfId="133" xr:uid="{00000000-0005-0000-0000-000084000000}"/>
    <cellStyle name="20% - Énfasis4 5 2" xfId="134" xr:uid="{00000000-0005-0000-0000-000085000000}"/>
    <cellStyle name="20% - Énfasis4 5 2 2" xfId="135" xr:uid="{00000000-0005-0000-0000-000086000000}"/>
    <cellStyle name="20% - Énfasis4 5 2 2 2" xfId="11863" xr:uid="{94C67B08-3803-4163-BE3F-EA9692DAC68C}"/>
    <cellStyle name="20% - Énfasis4 5 2 2 3" xfId="7932" xr:uid="{F1294B02-E4A1-4C81-B472-BF16B66A903A}"/>
    <cellStyle name="20% - Énfasis4 5 2 3" xfId="9927" xr:uid="{81844801-594B-4B47-9B7E-B0631261AE7F}"/>
    <cellStyle name="20% - Énfasis4 5 2 4" xfId="5995" xr:uid="{ACF26602-1737-41B2-A87C-4D48DED320AC}"/>
    <cellStyle name="20% - Énfasis4 5 3" xfId="136" xr:uid="{00000000-0005-0000-0000-000087000000}"/>
    <cellStyle name="20% - Énfasis4 5 3 2" xfId="10932" xr:uid="{DF078DB3-AF61-4CFE-A455-BB7E08C623C8}"/>
    <cellStyle name="20% - Énfasis4 5 3 3" xfId="7001" xr:uid="{C254E695-AC5A-4FCB-BE67-2486F19769CC}"/>
    <cellStyle name="20% - Énfasis4 5 4" xfId="8996" xr:uid="{52B28B4F-4F10-422F-9E85-4B5EC003B137}"/>
    <cellStyle name="20% - Énfasis4 5 5" xfId="5064" xr:uid="{23F08BA8-E9D1-45FF-8C97-293ED7D065AC}"/>
    <cellStyle name="20% - Énfasis4 6" xfId="137" xr:uid="{00000000-0005-0000-0000-000088000000}"/>
    <cellStyle name="20% - Énfasis4 6 2" xfId="138" xr:uid="{00000000-0005-0000-0000-000089000000}"/>
    <cellStyle name="20% - Énfasis4 6 2 2" xfId="10947" xr:uid="{41C581E5-BC56-432D-B137-BA2DEC522C72}"/>
    <cellStyle name="20% - Énfasis4 6 2 3" xfId="7016" xr:uid="{26611246-800A-424A-A044-4C85A74B0E21}"/>
    <cellStyle name="20% - Énfasis4 6 3" xfId="9011" xr:uid="{4E42ABD9-8C6B-4D47-BE2E-6030AE1F12D8}"/>
    <cellStyle name="20% - Énfasis4 6 4" xfId="5079" xr:uid="{25A77175-9905-4931-8B33-EA6710615AC2}"/>
    <cellStyle name="20% - Énfasis4 7" xfId="139" xr:uid="{00000000-0005-0000-0000-00008A000000}"/>
    <cellStyle name="20% - Énfasis4 7 2" xfId="140" xr:uid="{00000000-0005-0000-0000-00008B000000}"/>
    <cellStyle name="20% - Énfasis4 7 2 2" xfId="11874" xr:uid="{E4ED9ED2-C643-44E3-A2C1-2C09E8E81305}"/>
    <cellStyle name="20% - Énfasis4 7 2 3" xfId="7943" xr:uid="{619B6F99-5512-4920-BAB4-13D0BC195536}"/>
    <cellStyle name="20% - Énfasis4 7 3" xfId="9938" xr:uid="{3C57027E-2808-468E-997D-91E5BDD188E0}"/>
    <cellStyle name="20% - Énfasis4 7 4" xfId="6006" xr:uid="{9F023300-CC04-4667-858F-6A3EF13CBE5C}"/>
    <cellStyle name="20% - Énfasis4 8" xfId="141" xr:uid="{00000000-0005-0000-0000-00008C000000}"/>
    <cellStyle name="20% - Énfasis4 8 2" xfId="142" xr:uid="{00000000-0005-0000-0000-00008D000000}"/>
    <cellStyle name="20% - Énfasis4 8 2 2" xfId="11896" xr:uid="{642DF842-D971-4125-8222-D839964734BD}"/>
    <cellStyle name="20% - Énfasis4 8 2 3" xfId="7965" xr:uid="{9D1B1AD1-267E-48D4-B76F-A9943C32ECC6}"/>
    <cellStyle name="20% - Énfasis4 8 3" xfId="9960" xr:uid="{A9F2C81D-0E7B-4239-BAEA-0A47055718AB}"/>
    <cellStyle name="20% - Énfasis4 8 4" xfId="6029" xr:uid="{33264EBC-C108-4A42-876B-176E23F1CE8D}"/>
    <cellStyle name="20% - Énfasis4 9" xfId="143" xr:uid="{00000000-0005-0000-0000-00008E000000}"/>
    <cellStyle name="20% - Énfasis4 9 2" xfId="144" xr:uid="{00000000-0005-0000-0000-00008F000000}"/>
    <cellStyle name="20% - Énfasis4 9 2 2" xfId="11916" xr:uid="{760D9FB8-C600-47A9-B6CB-9CFF71560E78}"/>
    <cellStyle name="20% - Énfasis4 9 2 3" xfId="7985" xr:uid="{4CDCE06C-33FC-4051-BBE5-ACE82EFA3CCA}"/>
    <cellStyle name="20% - Énfasis4 9 3" xfId="9980" xr:uid="{DC2B4A8B-4491-4E84-AF03-6A0784009E14}"/>
    <cellStyle name="20% - Énfasis4 9 4" xfId="6049" xr:uid="{ED10B8ED-9C20-4E60-A654-CF9517A952BA}"/>
    <cellStyle name="20% - Énfasis5" xfId="145" builtinId="46" customBuiltin="1"/>
    <cellStyle name="20% - Énfasis5 10" xfId="146" xr:uid="{00000000-0005-0000-0000-000091000000}"/>
    <cellStyle name="20% - Énfasis5 10 2" xfId="147" xr:uid="{00000000-0005-0000-0000-000092000000}"/>
    <cellStyle name="20% - Énfasis5 10 2 2" xfId="11937" xr:uid="{A06EE534-235F-4211-B072-815CFB9E1700}"/>
    <cellStyle name="20% - Énfasis5 10 2 3" xfId="8006" xr:uid="{65D60F40-2E39-4D71-880B-892F159DAD6A}"/>
    <cellStyle name="20% - Énfasis5 10 3" xfId="10001" xr:uid="{5051DE7C-1642-4819-A8EC-8CE3768D00EE}"/>
    <cellStyle name="20% - Énfasis5 10 4" xfId="6070" xr:uid="{8221C572-07F8-49D8-AC2E-A86CE1D3ACF7}"/>
    <cellStyle name="20% - Énfasis5 11" xfId="148" xr:uid="{00000000-0005-0000-0000-000093000000}"/>
    <cellStyle name="20% - Énfasis5 11 2" xfId="10022" xr:uid="{31E15AE5-28E2-446B-B10B-A4DCA9D11391}"/>
    <cellStyle name="20% - Énfasis5 11 3" xfId="6091" xr:uid="{CBADC751-9B38-4677-835D-8102C73200D5}"/>
    <cellStyle name="20% - Énfasis5 12" xfId="8037" xr:uid="{798D9572-DC95-49C1-BDC1-B32DE1798D55}"/>
    <cellStyle name="20% - Énfasis5 12 2" xfId="11968" xr:uid="{9146B454-1ECB-4AAA-B872-465365A0DAC7}"/>
    <cellStyle name="20% - Énfasis5 13" xfId="8056" xr:uid="{255E89EC-EAE6-4836-B5FE-F30172EB19BE}"/>
    <cellStyle name="20% - Énfasis5 13 2" xfId="11987" xr:uid="{6BD3FD3C-74B7-46C3-AAEF-D0EC1ABCFD0E}"/>
    <cellStyle name="20% - Énfasis5 14" xfId="8075" xr:uid="{62EE9DA2-A324-45C0-82B0-FB557CC42A57}"/>
    <cellStyle name="20% - Énfasis5 15" xfId="4144" xr:uid="{7CD2CC17-4901-4C52-8FCB-C998C25E7F2F}"/>
    <cellStyle name="20% - Énfasis5 16" xfId="12017" xr:uid="{F49427ED-8223-426F-9217-FC568995534E}"/>
    <cellStyle name="20% - Énfasis5 17" xfId="12054" xr:uid="{3845BAFA-4575-4749-9DB5-0AA698ACB619}"/>
    <cellStyle name="20% - Énfasis5 2" xfId="149" xr:uid="{00000000-0005-0000-0000-000094000000}"/>
    <cellStyle name="20% - Énfasis5 2 2" xfId="150" xr:uid="{00000000-0005-0000-0000-000095000000}"/>
    <cellStyle name="20% - Énfasis5 2 2 2" xfId="151" xr:uid="{00000000-0005-0000-0000-000096000000}"/>
    <cellStyle name="20% - Énfasis5 2 2 2 2" xfId="152" xr:uid="{00000000-0005-0000-0000-000097000000}"/>
    <cellStyle name="20% - Énfasis5 2 2 2 2 2" xfId="11416" xr:uid="{7EDB4E2F-7D46-4B42-BC55-B2AEA46A58BA}"/>
    <cellStyle name="20% - Énfasis5 2 2 2 2 3" xfId="7485" xr:uid="{DC0DECAD-D228-49FE-BACE-0A98A0AA9A15}"/>
    <cellStyle name="20% - Énfasis5 2 2 2 3" xfId="9480" xr:uid="{8582D5BA-1988-4987-9D46-9E09861C1919}"/>
    <cellStyle name="20% - Énfasis5 2 2 2 4" xfId="5548" xr:uid="{BC545AE1-19B5-41A8-9EE3-AC5F96C25E00}"/>
    <cellStyle name="20% - Énfasis5 2 2 3" xfId="153" xr:uid="{00000000-0005-0000-0000-000098000000}"/>
    <cellStyle name="20% - Énfasis5 2 2 3 2" xfId="10486" xr:uid="{58F051A7-64BE-4C3E-B947-B99BE6E20EE8}"/>
    <cellStyle name="20% - Énfasis5 2 2 3 3" xfId="6555" xr:uid="{AE8A7CAD-33B7-49F4-B4CE-EA7E1D9D20FD}"/>
    <cellStyle name="20% - Énfasis5 2 2 4" xfId="8549" xr:uid="{60B4A0C6-BB82-4EFE-908E-D22F17524A27}"/>
    <cellStyle name="20% - Énfasis5 2 2 5" xfId="4617" xr:uid="{906B62F9-FA59-4DBE-96D7-A4B5905C87F6}"/>
    <cellStyle name="20% - Énfasis5 2 3" xfId="154" xr:uid="{00000000-0005-0000-0000-000099000000}"/>
    <cellStyle name="20% - Énfasis5 2 3 2" xfId="155" xr:uid="{00000000-0005-0000-0000-00009A000000}"/>
    <cellStyle name="20% - Énfasis5 2 3 2 2" xfId="10951" xr:uid="{D3D37EED-9242-4F79-8C85-184D4E180552}"/>
    <cellStyle name="20% - Énfasis5 2 3 2 3" xfId="7020" xr:uid="{496C4E52-4451-4E32-B793-99E65C086D47}"/>
    <cellStyle name="20% - Énfasis5 2 3 3" xfId="9015" xr:uid="{23B9B4BF-F09C-44F9-BBF7-D232F75CFF52}"/>
    <cellStyle name="20% - Énfasis5 2 3 4" xfId="5083" xr:uid="{867747D0-24CD-4408-8ABE-C26C9A5EED11}"/>
    <cellStyle name="20% - Énfasis5 2 4" xfId="156" xr:uid="{00000000-0005-0000-0000-00009B000000}"/>
    <cellStyle name="20% - Énfasis5 2 4 2" xfId="10023" xr:uid="{365C8A76-AFC8-41D3-9BA6-953E8CA8A5C6}"/>
    <cellStyle name="20% - Énfasis5 2 4 3" xfId="6092" xr:uid="{616F1DC9-2C89-42F0-86D0-703DC1F7B423}"/>
    <cellStyle name="20% - Énfasis5 2 5" xfId="8091" xr:uid="{AA21EDE3-E666-4EA2-84F8-E8544CEBA57F}"/>
    <cellStyle name="20% - Énfasis5 2 6" xfId="4158" xr:uid="{136C4A8B-4D8D-4CFE-96B1-7D870A335C0E}"/>
    <cellStyle name="20% - Énfasis5 3" xfId="157" xr:uid="{00000000-0005-0000-0000-00009C000000}"/>
    <cellStyle name="20% - Énfasis5 3 2" xfId="158" xr:uid="{00000000-0005-0000-0000-00009D000000}"/>
    <cellStyle name="20% - Énfasis5 3 2 2" xfId="159" xr:uid="{00000000-0005-0000-0000-00009E000000}"/>
    <cellStyle name="20% - Énfasis5 3 2 2 2" xfId="160" xr:uid="{00000000-0005-0000-0000-00009F000000}"/>
    <cellStyle name="20% - Énfasis5 3 2 2 2 2" xfId="11417" xr:uid="{5E313556-F48E-471F-B88D-801FDC56C1AF}"/>
    <cellStyle name="20% - Énfasis5 3 2 2 2 3" xfId="7486" xr:uid="{29673C68-3EBE-4520-A40D-ECF33B8695BF}"/>
    <cellStyle name="20% - Énfasis5 3 2 2 3" xfId="9481" xr:uid="{972AC5CB-317B-41C0-A16F-CBFE97B93820}"/>
    <cellStyle name="20% - Énfasis5 3 2 2 4" xfId="5549" xr:uid="{48C47BA1-C16F-4BE8-BF9B-E0CF01023318}"/>
    <cellStyle name="20% - Énfasis5 3 2 3" xfId="161" xr:uid="{00000000-0005-0000-0000-0000A0000000}"/>
    <cellStyle name="20% - Énfasis5 3 2 3 2" xfId="10487" xr:uid="{F87D4FA3-6AC8-4397-ADA9-9A06F24764E3}"/>
    <cellStyle name="20% - Énfasis5 3 2 3 3" xfId="6556" xr:uid="{6CEDE587-0341-4D3E-9C15-EAB4D7C8F914}"/>
    <cellStyle name="20% - Énfasis5 3 2 4" xfId="8550" xr:uid="{0370FE37-8E1F-4DDC-B0EA-91CB06D0F5E1}"/>
    <cellStyle name="20% - Énfasis5 3 2 5" xfId="4618" xr:uid="{FF8C42B3-BA51-46D3-BD08-AD041F0DDC55}"/>
    <cellStyle name="20% - Énfasis5 3 3" xfId="162" xr:uid="{00000000-0005-0000-0000-0000A1000000}"/>
    <cellStyle name="20% - Énfasis5 3 3 2" xfId="163" xr:uid="{00000000-0005-0000-0000-0000A2000000}"/>
    <cellStyle name="20% - Énfasis5 3 3 2 2" xfId="10952" xr:uid="{02EA8C75-6217-45B0-937B-6617FC8F1F2F}"/>
    <cellStyle name="20% - Énfasis5 3 3 2 3" xfId="7021" xr:uid="{F4DD601D-28B0-4C39-9EDE-6F67142C3709}"/>
    <cellStyle name="20% - Énfasis5 3 3 3" xfId="9016" xr:uid="{0CBDE2AF-1B61-4C36-967E-28B2336A0CD5}"/>
    <cellStyle name="20% - Énfasis5 3 3 4" xfId="5084" xr:uid="{153F1ABB-565A-41BC-84DF-DBE4A4F6DCA1}"/>
    <cellStyle name="20% - Énfasis5 3 4" xfId="164" xr:uid="{00000000-0005-0000-0000-0000A3000000}"/>
    <cellStyle name="20% - Énfasis5 3 4 2" xfId="10024" xr:uid="{CD70BEA7-74D4-4E6A-B71C-6D6F6418D88E}"/>
    <cellStyle name="20% - Énfasis5 3 4 3" xfId="6093" xr:uid="{F1413614-9C3D-45F0-9679-EA56E984A6D0}"/>
    <cellStyle name="20% - Énfasis5 3 5" xfId="8092" xr:uid="{3A418230-8D35-4F09-BBB6-7AF7DFE0DAC4}"/>
    <cellStyle name="20% - Énfasis5 3 6" xfId="4159" xr:uid="{8E5F9B42-6F23-4DF8-8D0D-D8790FE9AE9F}"/>
    <cellStyle name="20% - Énfasis5 4" xfId="165" xr:uid="{00000000-0005-0000-0000-0000A4000000}"/>
    <cellStyle name="20% - Énfasis5 4 2" xfId="166" xr:uid="{00000000-0005-0000-0000-0000A5000000}"/>
    <cellStyle name="20% - Énfasis5 4 2 2" xfId="167" xr:uid="{00000000-0005-0000-0000-0000A6000000}"/>
    <cellStyle name="20% - Énfasis5 4 2 2 2" xfId="11404" xr:uid="{A0A103A5-018D-429E-8887-F0A0802D13AB}"/>
    <cellStyle name="20% - Énfasis5 4 2 2 3" xfId="7473" xr:uid="{F9E50D1E-E54D-4C6D-A26D-9B16B7640518}"/>
    <cellStyle name="20% - Énfasis5 4 2 3" xfId="9468" xr:uid="{91EA3229-2523-4FE1-95F5-09D3F9DE4069}"/>
    <cellStyle name="20% - Énfasis5 4 2 4" xfId="5536" xr:uid="{2658C923-CFD0-4690-A640-D91915DBCEA4}"/>
    <cellStyle name="20% - Énfasis5 4 3" xfId="168" xr:uid="{00000000-0005-0000-0000-0000A7000000}"/>
    <cellStyle name="20% - Énfasis5 4 3 2" xfId="10474" xr:uid="{F054CD66-7110-4391-B97D-4A2606228753}"/>
    <cellStyle name="20% - Énfasis5 4 3 3" xfId="6543" xr:uid="{8306418F-58E2-4A68-84EF-30D294A9F705}"/>
    <cellStyle name="20% - Énfasis5 4 4" xfId="8537" xr:uid="{A3AFA053-7E23-41C5-ACB4-654AE2F613C1}"/>
    <cellStyle name="20% - Énfasis5 4 5" xfId="4605" xr:uid="{6710AFB9-381A-4293-8602-E3DF67E59815}"/>
    <cellStyle name="20% - Énfasis5 5" xfId="169" xr:uid="{00000000-0005-0000-0000-0000A8000000}"/>
    <cellStyle name="20% - Énfasis5 5 2" xfId="170" xr:uid="{00000000-0005-0000-0000-0000A9000000}"/>
    <cellStyle name="20% - Énfasis5 5 2 2" xfId="171" xr:uid="{00000000-0005-0000-0000-0000AA000000}"/>
    <cellStyle name="20% - Énfasis5 5 2 2 2" xfId="11865" xr:uid="{55DC730E-E714-4242-9487-4C288FFA3E3E}"/>
    <cellStyle name="20% - Énfasis5 5 2 2 3" xfId="7934" xr:uid="{7152B519-272A-4F58-B304-DCF4E3CA2B87}"/>
    <cellStyle name="20% - Énfasis5 5 2 3" xfId="9929" xr:uid="{C5328649-B7CE-48A2-8677-C2B38EC9845F}"/>
    <cellStyle name="20% - Énfasis5 5 2 4" xfId="5997" xr:uid="{E5CEE4EE-9451-4869-A21A-C55CE2B0FF56}"/>
    <cellStyle name="20% - Énfasis5 5 3" xfId="172" xr:uid="{00000000-0005-0000-0000-0000AB000000}"/>
    <cellStyle name="20% - Énfasis5 5 3 2" xfId="10934" xr:uid="{F60203C7-2875-458E-A916-CB64291DCEE5}"/>
    <cellStyle name="20% - Énfasis5 5 3 3" xfId="7003" xr:uid="{EDBD80C3-2ECD-4EF1-935D-FD00A2ADB355}"/>
    <cellStyle name="20% - Énfasis5 5 4" xfId="8998" xr:uid="{E6113209-A293-4308-A596-1EF1E9BDC75A}"/>
    <cellStyle name="20% - Énfasis5 5 5" xfId="5066" xr:uid="{805509FB-4FD6-4BEB-B17E-588ABBE38F54}"/>
    <cellStyle name="20% - Énfasis5 6" xfId="173" xr:uid="{00000000-0005-0000-0000-0000AC000000}"/>
    <cellStyle name="20% - Énfasis5 6 2" xfId="174" xr:uid="{00000000-0005-0000-0000-0000AD000000}"/>
    <cellStyle name="20% - Énfasis5 6 2 2" xfId="10950" xr:uid="{A18D3D21-97A3-49FD-AED3-DC3C217FB291}"/>
    <cellStyle name="20% - Énfasis5 6 2 3" xfId="7019" xr:uid="{DB6BC00B-D2E0-4F4B-9B3B-7FD56BB7CA63}"/>
    <cellStyle name="20% - Énfasis5 6 3" xfId="9014" xr:uid="{EE764131-592A-49BE-A61B-453DDA2A7FC6}"/>
    <cellStyle name="20% - Énfasis5 6 4" xfId="5082" xr:uid="{CA517B12-68F2-44A1-8E86-D70B84C536EC}"/>
    <cellStyle name="20% - Énfasis5 7" xfId="175" xr:uid="{00000000-0005-0000-0000-0000AE000000}"/>
    <cellStyle name="20% - Énfasis5 7 2" xfId="176" xr:uid="{00000000-0005-0000-0000-0000AF000000}"/>
    <cellStyle name="20% - Énfasis5 7 2 2" xfId="11875" xr:uid="{8BFE11C5-A00A-4AD2-BAAB-D0050DCD0BB0}"/>
    <cellStyle name="20% - Énfasis5 7 2 3" xfId="7944" xr:uid="{2225ED5D-D60B-47D6-81B3-E5D03A426DC5}"/>
    <cellStyle name="20% - Énfasis5 7 3" xfId="9939" xr:uid="{B1CDD48D-7152-45C4-870E-D1AE855F6307}"/>
    <cellStyle name="20% - Énfasis5 7 4" xfId="6007" xr:uid="{1FDF0C28-C5A3-47A4-9A8C-CF58403EFC61}"/>
    <cellStyle name="20% - Énfasis5 8" xfId="177" xr:uid="{00000000-0005-0000-0000-0000B0000000}"/>
    <cellStyle name="20% - Énfasis5 8 2" xfId="178" xr:uid="{00000000-0005-0000-0000-0000B1000000}"/>
    <cellStyle name="20% - Énfasis5 8 2 2" xfId="11897" xr:uid="{75EAB34E-46F3-4920-A16C-E66F534D53C5}"/>
    <cellStyle name="20% - Énfasis5 8 2 3" xfId="7966" xr:uid="{7F378323-6DCA-406B-A9BE-2BA9484DA25E}"/>
    <cellStyle name="20% - Énfasis5 8 3" xfId="9961" xr:uid="{655A64AD-AD9F-4346-9469-E09463180351}"/>
    <cellStyle name="20% - Énfasis5 8 4" xfId="6030" xr:uid="{09DC7672-975C-4080-866D-C2D1B74B4E09}"/>
    <cellStyle name="20% - Énfasis5 9" xfId="179" xr:uid="{00000000-0005-0000-0000-0000B2000000}"/>
    <cellStyle name="20% - Énfasis5 9 2" xfId="180" xr:uid="{00000000-0005-0000-0000-0000B3000000}"/>
    <cellStyle name="20% - Énfasis5 9 2 2" xfId="11917" xr:uid="{20B39908-4137-4003-83B1-02B8E121E2EF}"/>
    <cellStyle name="20% - Énfasis5 9 2 3" xfId="7986" xr:uid="{D7D5B527-BAF1-429A-B3E8-AF46D6E9F572}"/>
    <cellStyle name="20% - Énfasis5 9 3" xfId="9981" xr:uid="{45380DB6-CBDE-4E64-9D45-40420E2EF7B1}"/>
    <cellStyle name="20% - Énfasis5 9 4" xfId="6050" xr:uid="{BFFB2B4A-B35E-4AB0-B872-16F1AB50E12A}"/>
    <cellStyle name="20% - Énfasis6" xfId="181" builtinId="50" customBuiltin="1"/>
    <cellStyle name="20% - Énfasis6 10" xfId="182" xr:uid="{00000000-0005-0000-0000-0000B5000000}"/>
    <cellStyle name="20% - Énfasis6 10 2" xfId="183" xr:uid="{00000000-0005-0000-0000-0000B6000000}"/>
    <cellStyle name="20% - Énfasis6 10 2 2" xfId="11938" xr:uid="{E129A1A2-DBBF-4912-9FB7-6E82D2A0022F}"/>
    <cellStyle name="20% - Énfasis6 10 2 3" xfId="8007" xr:uid="{D3DCB7A6-8B72-4D08-88EE-D30EC9AA860D}"/>
    <cellStyle name="20% - Énfasis6 10 3" xfId="10002" xr:uid="{EFADB6C7-F4B5-47BA-9659-C7442119C805}"/>
    <cellStyle name="20% - Énfasis6 10 4" xfId="6071" xr:uid="{1C9C76D8-C77C-47AC-9690-9444FDB911FA}"/>
    <cellStyle name="20% - Énfasis6 11" xfId="184" xr:uid="{00000000-0005-0000-0000-0000B7000000}"/>
    <cellStyle name="20% - Énfasis6 11 2" xfId="10025" xr:uid="{71A129FF-8959-4A58-A2CD-6A70FFE81C08}"/>
    <cellStyle name="20% - Énfasis6 11 3" xfId="6094" xr:uid="{1C358D41-CC8F-4895-9A06-29E75DC1E979}"/>
    <cellStyle name="20% - Énfasis6 12" xfId="8040" xr:uid="{EF3EB91B-36D1-40D4-B9AB-85172D833656}"/>
    <cellStyle name="20% - Énfasis6 12 2" xfId="11971" xr:uid="{EF6AD4FB-2655-40B7-B69B-60CEAA756EEA}"/>
    <cellStyle name="20% - Énfasis6 13" xfId="8059" xr:uid="{873AF2C3-1F25-4A14-A604-33C00FE49693}"/>
    <cellStyle name="20% - Énfasis6 13 2" xfId="11990" xr:uid="{6ADEC577-AE6F-4D00-985E-9A45C0B02AAA}"/>
    <cellStyle name="20% - Énfasis6 14" xfId="8078" xr:uid="{6A386359-28CF-4FD6-9830-7E99D89B27C4}"/>
    <cellStyle name="20% - Énfasis6 15" xfId="4147" xr:uid="{E39E3BAA-3C2A-492A-AE47-2AAA9A93B606}"/>
    <cellStyle name="20% - Énfasis6 16" xfId="12020" xr:uid="{CF3ED119-AADA-4660-8E64-D25E1AD94FC4}"/>
    <cellStyle name="20% - Énfasis6 17" xfId="12057" xr:uid="{7B28CA90-6F83-4D71-B96C-E1CF12607F6A}"/>
    <cellStyle name="20% - Énfasis6 2" xfId="185" xr:uid="{00000000-0005-0000-0000-0000B8000000}"/>
    <cellStyle name="20% - Énfasis6 2 2" xfId="186" xr:uid="{00000000-0005-0000-0000-0000B9000000}"/>
    <cellStyle name="20% - Énfasis6 2 2 2" xfId="187" xr:uid="{00000000-0005-0000-0000-0000BA000000}"/>
    <cellStyle name="20% - Énfasis6 2 2 2 2" xfId="188" xr:uid="{00000000-0005-0000-0000-0000BB000000}"/>
    <cellStyle name="20% - Énfasis6 2 2 2 2 2" xfId="11418" xr:uid="{B15BF198-02A7-4AE1-A73A-A7F953A2694E}"/>
    <cellStyle name="20% - Énfasis6 2 2 2 2 3" xfId="7487" xr:uid="{B8756E31-7C9E-47B1-A2C9-25AFFBB924DB}"/>
    <cellStyle name="20% - Énfasis6 2 2 2 3" xfId="9482" xr:uid="{F8A979B7-3AC3-4155-B612-ABE2384C9C16}"/>
    <cellStyle name="20% - Énfasis6 2 2 2 4" xfId="5550" xr:uid="{B089C1E5-5E36-49D5-B311-E69A0D6EFD58}"/>
    <cellStyle name="20% - Énfasis6 2 2 3" xfId="189" xr:uid="{00000000-0005-0000-0000-0000BC000000}"/>
    <cellStyle name="20% - Énfasis6 2 2 3 2" xfId="10488" xr:uid="{777690B5-56A4-4DAC-85C0-014E3E203512}"/>
    <cellStyle name="20% - Énfasis6 2 2 3 3" xfId="6557" xr:uid="{88B17BB8-15DA-4619-8DB7-2E828B7BD237}"/>
    <cellStyle name="20% - Énfasis6 2 2 4" xfId="8551" xr:uid="{FF13C8FB-42B0-4F95-8362-0624EF13D40B}"/>
    <cellStyle name="20% - Énfasis6 2 2 5" xfId="4619" xr:uid="{F942FC8C-864C-4009-B326-42415408500C}"/>
    <cellStyle name="20% - Énfasis6 2 3" xfId="190" xr:uid="{00000000-0005-0000-0000-0000BD000000}"/>
    <cellStyle name="20% - Énfasis6 2 3 2" xfId="191" xr:uid="{00000000-0005-0000-0000-0000BE000000}"/>
    <cellStyle name="20% - Énfasis6 2 3 2 2" xfId="10954" xr:uid="{5E440286-5AFE-4D06-A7B7-E3CE6D969958}"/>
    <cellStyle name="20% - Énfasis6 2 3 2 3" xfId="7023" xr:uid="{F032E989-73B6-464B-843F-E1CB59653D1A}"/>
    <cellStyle name="20% - Énfasis6 2 3 3" xfId="9018" xr:uid="{D7DE370A-7199-45E1-A204-741668BA5A0F}"/>
    <cellStyle name="20% - Énfasis6 2 3 4" xfId="5086" xr:uid="{3BBFBB6A-2002-43CB-9A30-5FB82E1477D2}"/>
    <cellStyle name="20% - Énfasis6 2 4" xfId="192" xr:uid="{00000000-0005-0000-0000-0000BF000000}"/>
    <cellStyle name="20% - Énfasis6 2 4 2" xfId="10026" xr:uid="{181AAB56-D9A2-4BC3-AD7F-5F60B9ADF246}"/>
    <cellStyle name="20% - Énfasis6 2 4 3" xfId="6095" xr:uid="{A9311340-842C-49F9-984E-E546E1704704}"/>
    <cellStyle name="20% - Énfasis6 2 5" xfId="8093" xr:uid="{BDD75D43-48BD-4718-9830-437147583F68}"/>
    <cellStyle name="20% - Énfasis6 2 6" xfId="4160" xr:uid="{B57FB130-D9C1-4C5A-BB39-3FEA2BF7D89D}"/>
    <cellStyle name="20% - Énfasis6 3" xfId="193" xr:uid="{00000000-0005-0000-0000-0000C0000000}"/>
    <cellStyle name="20% - Énfasis6 3 2" xfId="194" xr:uid="{00000000-0005-0000-0000-0000C1000000}"/>
    <cellStyle name="20% - Énfasis6 3 2 2" xfId="195" xr:uid="{00000000-0005-0000-0000-0000C2000000}"/>
    <cellStyle name="20% - Énfasis6 3 2 2 2" xfId="196" xr:uid="{00000000-0005-0000-0000-0000C3000000}"/>
    <cellStyle name="20% - Énfasis6 3 2 2 2 2" xfId="11419" xr:uid="{A6A1ECA0-CB34-4D82-B936-747A272FB33A}"/>
    <cellStyle name="20% - Énfasis6 3 2 2 2 3" xfId="7488" xr:uid="{CB9879FB-4BBE-4205-A337-E2930ADCFD3F}"/>
    <cellStyle name="20% - Énfasis6 3 2 2 3" xfId="9483" xr:uid="{8C669E25-D976-4ECF-82AD-25B4E85D5788}"/>
    <cellStyle name="20% - Énfasis6 3 2 2 4" xfId="5551" xr:uid="{5F638AF6-73B6-4E26-B72A-9ACA1621E51A}"/>
    <cellStyle name="20% - Énfasis6 3 2 3" xfId="197" xr:uid="{00000000-0005-0000-0000-0000C4000000}"/>
    <cellStyle name="20% - Énfasis6 3 2 3 2" xfId="10489" xr:uid="{B41A2866-379C-45F3-9E03-277CB51414E3}"/>
    <cellStyle name="20% - Énfasis6 3 2 3 3" xfId="6558" xr:uid="{876F4B5F-52AB-4910-B05E-EB0DC0ACC031}"/>
    <cellStyle name="20% - Énfasis6 3 2 4" xfId="8552" xr:uid="{C15D3D19-58DA-40E8-A54A-82F6323D56FC}"/>
    <cellStyle name="20% - Énfasis6 3 2 5" xfId="4620" xr:uid="{C81651A4-5914-4359-9E0B-4B3A9A0020A3}"/>
    <cellStyle name="20% - Énfasis6 3 3" xfId="198" xr:uid="{00000000-0005-0000-0000-0000C5000000}"/>
    <cellStyle name="20% - Énfasis6 3 3 2" xfId="199" xr:uid="{00000000-0005-0000-0000-0000C6000000}"/>
    <cellStyle name="20% - Énfasis6 3 3 2 2" xfId="10955" xr:uid="{F5BFB2DF-C403-45F0-A9BA-E0CD61808EDD}"/>
    <cellStyle name="20% - Énfasis6 3 3 2 3" xfId="7024" xr:uid="{C0F6020D-2C3B-4859-93BC-945BC3DE4879}"/>
    <cellStyle name="20% - Énfasis6 3 3 3" xfId="9019" xr:uid="{0FB4B7F6-9AEF-4679-87A3-EC45C6E1380A}"/>
    <cellStyle name="20% - Énfasis6 3 3 4" xfId="5087" xr:uid="{0B927382-2AD9-409B-877E-88FB79666C97}"/>
    <cellStyle name="20% - Énfasis6 3 4" xfId="200" xr:uid="{00000000-0005-0000-0000-0000C7000000}"/>
    <cellStyle name="20% - Énfasis6 3 4 2" xfId="10027" xr:uid="{B0E712E0-3254-41F0-80DB-CC7F01E0F446}"/>
    <cellStyle name="20% - Énfasis6 3 4 3" xfId="6096" xr:uid="{708C19B8-F730-44C1-958F-B349F621E859}"/>
    <cellStyle name="20% - Énfasis6 3 5" xfId="8094" xr:uid="{18C4309E-5EE2-43C8-8E7C-3D5121824572}"/>
    <cellStyle name="20% - Énfasis6 3 6" xfId="4161" xr:uid="{797433A8-5CD0-4B73-824D-1DB05B1D43AC}"/>
    <cellStyle name="20% - Énfasis6 4" xfId="201" xr:uid="{00000000-0005-0000-0000-0000C8000000}"/>
    <cellStyle name="20% - Énfasis6 4 2" xfId="202" xr:uid="{00000000-0005-0000-0000-0000C9000000}"/>
    <cellStyle name="20% - Énfasis6 4 2 2" xfId="203" xr:uid="{00000000-0005-0000-0000-0000CA000000}"/>
    <cellStyle name="20% - Énfasis6 4 2 2 2" xfId="11406" xr:uid="{9C98F368-ECEB-42AE-A1F3-0F500F15D008}"/>
    <cellStyle name="20% - Énfasis6 4 2 2 3" xfId="7475" xr:uid="{B1F69451-8227-4064-AC2F-782C838383CF}"/>
    <cellStyle name="20% - Énfasis6 4 2 3" xfId="9470" xr:uid="{DD1D1144-C1C8-40BB-998F-1A70761EE460}"/>
    <cellStyle name="20% - Énfasis6 4 2 4" xfId="5538" xr:uid="{1A974D1E-CB91-44B0-8546-5ADB846F5BD4}"/>
    <cellStyle name="20% - Énfasis6 4 3" xfId="204" xr:uid="{00000000-0005-0000-0000-0000CB000000}"/>
    <cellStyle name="20% - Énfasis6 4 3 2" xfId="10476" xr:uid="{2DF362FC-1ABE-4E71-B951-1506908F8B60}"/>
    <cellStyle name="20% - Énfasis6 4 3 3" xfId="6545" xr:uid="{00EC8844-51AF-47B4-8CA4-B09B52B9DCDA}"/>
    <cellStyle name="20% - Énfasis6 4 4" xfId="8539" xr:uid="{E521C27C-6C4D-484D-82A7-F379077DC4D8}"/>
    <cellStyle name="20% - Énfasis6 4 5" xfId="4607" xr:uid="{07656623-7F4C-4C75-82DD-34D72018C2BE}"/>
    <cellStyle name="20% - Énfasis6 5" xfId="205" xr:uid="{00000000-0005-0000-0000-0000CC000000}"/>
    <cellStyle name="20% - Énfasis6 5 2" xfId="206" xr:uid="{00000000-0005-0000-0000-0000CD000000}"/>
    <cellStyle name="20% - Énfasis6 5 2 2" xfId="207" xr:uid="{00000000-0005-0000-0000-0000CE000000}"/>
    <cellStyle name="20% - Énfasis6 5 2 2 2" xfId="11867" xr:uid="{12CC90A2-FBCF-491A-B802-AB61A421E844}"/>
    <cellStyle name="20% - Énfasis6 5 2 2 3" xfId="7936" xr:uid="{7240B556-9E96-48D6-B402-A59907F9FB8B}"/>
    <cellStyle name="20% - Énfasis6 5 2 3" xfId="9931" xr:uid="{60F0E8AF-448A-4110-8CC2-3F14AE86442F}"/>
    <cellStyle name="20% - Énfasis6 5 2 4" xfId="5999" xr:uid="{E3E7C5B7-C3BD-4CF4-AC0F-09BED31B9CF7}"/>
    <cellStyle name="20% - Énfasis6 5 3" xfId="208" xr:uid="{00000000-0005-0000-0000-0000CF000000}"/>
    <cellStyle name="20% - Énfasis6 5 3 2" xfId="10936" xr:uid="{6EF05742-8DE6-41E3-B1DA-9BC9F0243A02}"/>
    <cellStyle name="20% - Énfasis6 5 3 3" xfId="7005" xr:uid="{2E07E196-1699-4890-8CD3-CF2CA8EC44C8}"/>
    <cellStyle name="20% - Énfasis6 5 4" xfId="9000" xr:uid="{B46388B5-2F0D-4E37-844A-EE23232E9508}"/>
    <cellStyle name="20% - Énfasis6 5 5" xfId="5068" xr:uid="{D92D294F-59CB-4EF4-9888-B9BA733BE738}"/>
    <cellStyle name="20% - Énfasis6 6" xfId="209" xr:uid="{00000000-0005-0000-0000-0000D0000000}"/>
    <cellStyle name="20% - Énfasis6 6 2" xfId="210" xr:uid="{00000000-0005-0000-0000-0000D1000000}"/>
    <cellStyle name="20% - Énfasis6 6 2 2" xfId="10953" xr:uid="{BFFDD59A-8AAD-4CA5-9C70-7DE0D1A94884}"/>
    <cellStyle name="20% - Énfasis6 6 2 3" xfId="7022" xr:uid="{9064D6EF-6916-41C3-8D47-464E3C980C0B}"/>
    <cellStyle name="20% - Énfasis6 6 3" xfId="9017" xr:uid="{CE643018-6538-49F9-A2A5-13D31663DF06}"/>
    <cellStyle name="20% - Énfasis6 6 4" xfId="5085" xr:uid="{532D142E-15C3-4D5F-98A2-D9E02D08FDCA}"/>
    <cellStyle name="20% - Énfasis6 7" xfId="211" xr:uid="{00000000-0005-0000-0000-0000D2000000}"/>
    <cellStyle name="20% - Énfasis6 7 2" xfId="212" xr:uid="{00000000-0005-0000-0000-0000D3000000}"/>
    <cellStyle name="20% - Énfasis6 7 2 2" xfId="11876" xr:uid="{2E81EDF9-8333-49C0-B528-53BB0AEA0579}"/>
    <cellStyle name="20% - Énfasis6 7 2 3" xfId="7945" xr:uid="{81B5DBA8-C7C2-41E9-AF42-A32CBEDC3DBE}"/>
    <cellStyle name="20% - Énfasis6 7 3" xfId="9940" xr:uid="{CA6CC677-99D5-474D-918B-63DF0CBD9CAF}"/>
    <cellStyle name="20% - Énfasis6 7 4" xfId="6008" xr:uid="{F225077A-90FF-4A7B-9954-03A3713D0B57}"/>
    <cellStyle name="20% - Énfasis6 8" xfId="213" xr:uid="{00000000-0005-0000-0000-0000D4000000}"/>
    <cellStyle name="20% - Énfasis6 8 2" xfId="214" xr:uid="{00000000-0005-0000-0000-0000D5000000}"/>
    <cellStyle name="20% - Énfasis6 8 2 2" xfId="11898" xr:uid="{754CBE70-09AA-42D6-AE9D-2490CB964075}"/>
    <cellStyle name="20% - Énfasis6 8 2 3" xfId="7967" xr:uid="{3074A519-FE10-4B89-9998-3928FBC0A7FC}"/>
    <cellStyle name="20% - Énfasis6 8 3" xfId="9962" xr:uid="{9B254104-9DDF-4C04-91BA-EBDE45ED509E}"/>
    <cellStyle name="20% - Énfasis6 8 4" xfId="6031" xr:uid="{916C14FB-90F4-429C-B44C-1AEA1022782C}"/>
    <cellStyle name="20% - Énfasis6 9" xfId="215" xr:uid="{00000000-0005-0000-0000-0000D6000000}"/>
    <cellStyle name="20% - Énfasis6 9 2" xfId="216" xr:uid="{00000000-0005-0000-0000-0000D7000000}"/>
    <cellStyle name="20% - Énfasis6 9 2 2" xfId="11918" xr:uid="{E0ACCEED-16BC-4B02-A9CB-0AC17C68F0C2}"/>
    <cellStyle name="20% - Énfasis6 9 2 3" xfId="7987" xr:uid="{9A941C57-7F32-48AF-8038-6053D486689B}"/>
    <cellStyle name="20% - Énfasis6 9 3" xfId="9982" xr:uid="{C3849D2A-A19D-4E50-A25D-1D270449B2FE}"/>
    <cellStyle name="20% - Énfasis6 9 4" xfId="6051" xr:uid="{1CB7F8A0-3CFF-4DA6-9A80-79C9B456504D}"/>
    <cellStyle name="40% - Énfasis1" xfId="217" builtinId="31" customBuiltin="1"/>
    <cellStyle name="40% - Énfasis1 10" xfId="218" xr:uid="{00000000-0005-0000-0000-0000D9000000}"/>
    <cellStyle name="40% - Énfasis1 10 2" xfId="219" xr:uid="{00000000-0005-0000-0000-0000DA000000}"/>
    <cellStyle name="40% - Énfasis1 10 2 2" xfId="11939" xr:uid="{C15B2293-4BFF-4680-9EAC-160695D5274F}"/>
    <cellStyle name="40% - Énfasis1 10 2 3" xfId="8008" xr:uid="{9E8E94CD-E9B5-4B46-B685-E40D887E48FE}"/>
    <cellStyle name="40% - Énfasis1 10 3" xfId="10003" xr:uid="{90AF601F-5C71-478B-BD5F-7438556A0819}"/>
    <cellStyle name="40% - Énfasis1 10 4" xfId="6072" xr:uid="{97AE0612-17E6-404F-8F07-600B3C31A2CC}"/>
    <cellStyle name="40% - Énfasis1 11" xfId="220" xr:uid="{00000000-0005-0000-0000-0000DB000000}"/>
    <cellStyle name="40% - Énfasis1 11 2" xfId="10028" xr:uid="{3D491B19-CAA1-4760-BE47-32F552B1DE86}"/>
    <cellStyle name="40% - Énfasis1 11 3" xfId="6097" xr:uid="{F8F229C8-A259-4F32-8574-F3B2C6606FF3}"/>
    <cellStyle name="40% - Énfasis1 12" xfId="8026" xr:uid="{34E8AC3B-2251-4835-8CB7-7342BCCDD9EE}"/>
    <cellStyle name="40% - Énfasis1 12 2" xfId="11957" xr:uid="{126AA716-83F8-44B2-B173-749B6E079D4B}"/>
    <cellStyle name="40% - Énfasis1 13" xfId="8045" xr:uid="{D252B7B2-2D13-4CFD-ACBC-59C243AF8ECB}"/>
    <cellStyle name="40% - Énfasis1 13 2" xfId="11976" xr:uid="{831EDF34-2B1E-4BA2-B240-F736793BAC00}"/>
    <cellStyle name="40% - Énfasis1 14" xfId="8064" xr:uid="{4DE2A435-632E-4C8D-9501-1C0AFA06FD46}"/>
    <cellStyle name="40% - Énfasis1 15" xfId="4133" xr:uid="{E3A4B7A7-A98D-4780-916E-FEA5AB6674E8}"/>
    <cellStyle name="40% - Énfasis1 16" xfId="12006" xr:uid="{1EBE6449-E5A1-403E-8A7C-2E2D924855E9}"/>
    <cellStyle name="40% - Énfasis1 17" xfId="12040" xr:uid="{B8DA70B9-1D9A-4282-9752-375D23F5FEBD}"/>
    <cellStyle name="40% - Énfasis1 2" xfId="221" xr:uid="{00000000-0005-0000-0000-0000DC000000}"/>
    <cellStyle name="40% - Énfasis1 2 2" xfId="222" xr:uid="{00000000-0005-0000-0000-0000DD000000}"/>
    <cellStyle name="40% - Énfasis1 2 2 2" xfId="223" xr:uid="{00000000-0005-0000-0000-0000DE000000}"/>
    <cellStyle name="40% - Énfasis1 2 2 2 2" xfId="224" xr:uid="{00000000-0005-0000-0000-0000DF000000}"/>
    <cellStyle name="40% - Énfasis1 2 2 2 2 2" xfId="11420" xr:uid="{E273DECF-77E4-44C0-AE11-7E6FB5CF59A0}"/>
    <cellStyle name="40% - Énfasis1 2 2 2 2 3" xfId="7489" xr:uid="{9EAAFE0B-5FB3-4ACA-9DAC-C0D5FA37CD82}"/>
    <cellStyle name="40% - Énfasis1 2 2 2 3" xfId="9484" xr:uid="{A3E0B093-1F09-4760-953C-13F3EE63C75B}"/>
    <cellStyle name="40% - Énfasis1 2 2 2 4" xfId="5552" xr:uid="{EC2C62D8-09DE-49FE-BE5E-240A6FC863F6}"/>
    <cellStyle name="40% - Énfasis1 2 2 3" xfId="225" xr:uid="{00000000-0005-0000-0000-0000E0000000}"/>
    <cellStyle name="40% - Énfasis1 2 2 3 2" xfId="10490" xr:uid="{89E6A2AB-D00D-41FB-A5DA-84CE5313BA00}"/>
    <cellStyle name="40% - Énfasis1 2 2 3 3" xfId="6559" xr:uid="{081F4739-CC1F-4104-AD89-19C23B58F332}"/>
    <cellStyle name="40% - Énfasis1 2 2 4" xfId="8553" xr:uid="{F972A049-1EED-44EF-B696-E585C0A4E88A}"/>
    <cellStyle name="40% - Énfasis1 2 2 5" xfId="4621" xr:uid="{4D789F2D-C4F1-458E-B4B3-355E487A12AE}"/>
    <cellStyle name="40% - Énfasis1 2 3" xfId="226" xr:uid="{00000000-0005-0000-0000-0000E1000000}"/>
    <cellStyle name="40% - Énfasis1 2 3 2" xfId="227" xr:uid="{00000000-0005-0000-0000-0000E2000000}"/>
    <cellStyle name="40% - Énfasis1 2 3 2 2" xfId="10957" xr:uid="{861F6ADA-21C4-42EF-9914-F5C3D3FABC54}"/>
    <cellStyle name="40% - Énfasis1 2 3 2 3" xfId="7026" xr:uid="{F340D053-5A48-47BD-95FA-BBDBDD9F0E87}"/>
    <cellStyle name="40% - Énfasis1 2 3 3" xfId="9021" xr:uid="{B0609C9E-C98E-4CBD-B554-DC1A87ECC8C2}"/>
    <cellStyle name="40% - Énfasis1 2 3 4" xfId="5089" xr:uid="{37F6B491-6AED-42B4-9717-0A73B13BDBA3}"/>
    <cellStyle name="40% - Énfasis1 2 4" xfId="228" xr:uid="{00000000-0005-0000-0000-0000E3000000}"/>
    <cellStyle name="40% - Énfasis1 2 4 2" xfId="10029" xr:uid="{0D61D14F-58EC-4311-9DCB-5749090569B4}"/>
    <cellStyle name="40% - Énfasis1 2 4 3" xfId="6098" xr:uid="{6C1D7E34-3146-4E5B-AD47-A6515EE1EF83}"/>
    <cellStyle name="40% - Énfasis1 2 5" xfId="8095" xr:uid="{3A78C085-250E-4AAA-93E8-25987388BBBE}"/>
    <cellStyle name="40% - Énfasis1 2 6" xfId="4162" xr:uid="{CD684845-3C6C-408F-9A68-066AB3DC10A2}"/>
    <cellStyle name="40% - Énfasis1 3" xfId="229" xr:uid="{00000000-0005-0000-0000-0000E4000000}"/>
    <cellStyle name="40% - Énfasis1 3 2" xfId="230" xr:uid="{00000000-0005-0000-0000-0000E5000000}"/>
    <cellStyle name="40% - Énfasis1 3 2 2" xfId="231" xr:uid="{00000000-0005-0000-0000-0000E6000000}"/>
    <cellStyle name="40% - Énfasis1 3 2 2 2" xfId="232" xr:uid="{00000000-0005-0000-0000-0000E7000000}"/>
    <cellStyle name="40% - Énfasis1 3 2 2 2 2" xfId="11421" xr:uid="{D947BBB8-5BEA-4B54-8BD0-8816DE140A74}"/>
    <cellStyle name="40% - Énfasis1 3 2 2 2 3" xfId="7490" xr:uid="{51C5F5C9-2379-4903-B9A5-95455E2FA78E}"/>
    <cellStyle name="40% - Énfasis1 3 2 2 3" xfId="9485" xr:uid="{A4DBA0C9-FDE2-4BD1-AB59-18A112E4D913}"/>
    <cellStyle name="40% - Énfasis1 3 2 2 4" xfId="5553" xr:uid="{CFD8337D-6067-4DC8-8C15-472916521565}"/>
    <cellStyle name="40% - Énfasis1 3 2 3" xfId="233" xr:uid="{00000000-0005-0000-0000-0000E8000000}"/>
    <cellStyle name="40% - Énfasis1 3 2 3 2" xfId="10491" xr:uid="{4BF04957-CAE5-4CBD-8745-A51B6A43435B}"/>
    <cellStyle name="40% - Énfasis1 3 2 3 3" xfId="6560" xr:uid="{FE271A66-B4F5-4EDA-94C7-CA0F5BE9B0F2}"/>
    <cellStyle name="40% - Énfasis1 3 2 4" xfId="8554" xr:uid="{6A31250A-F4ED-4870-BA66-90FCA7EF2B1B}"/>
    <cellStyle name="40% - Énfasis1 3 2 5" xfId="4622" xr:uid="{A7514FD4-2CF7-4DA9-841C-3B922E64972A}"/>
    <cellStyle name="40% - Énfasis1 3 3" xfId="234" xr:uid="{00000000-0005-0000-0000-0000E9000000}"/>
    <cellStyle name="40% - Énfasis1 3 3 2" xfId="235" xr:uid="{00000000-0005-0000-0000-0000EA000000}"/>
    <cellStyle name="40% - Énfasis1 3 3 2 2" xfId="10958" xr:uid="{854B2F36-8365-40D3-81EE-74707554E51E}"/>
    <cellStyle name="40% - Énfasis1 3 3 2 3" xfId="7027" xr:uid="{62EC8F9E-DE0C-4FCC-AB76-9D8F0EFB062F}"/>
    <cellStyle name="40% - Énfasis1 3 3 3" xfId="9022" xr:uid="{9B19C727-A2FF-44DF-9F42-1B271BC1D30B}"/>
    <cellStyle name="40% - Énfasis1 3 3 4" xfId="5090" xr:uid="{58DB08A8-AB9F-411F-8192-AD27A0183AD2}"/>
    <cellStyle name="40% - Énfasis1 3 4" xfId="236" xr:uid="{00000000-0005-0000-0000-0000EB000000}"/>
    <cellStyle name="40% - Énfasis1 3 4 2" xfId="10030" xr:uid="{2D2F64F8-533C-4770-AB0E-D87F67D47198}"/>
    <cellStyle name="40% - Énfasis1 3 4 3" xfId="6099" xr:uid="{C45D98DB-354A-4BD6-B581-9195A3C7DBBF}"/>
    <cellStyle name="40% - Énfasis1 3 5" xfId="8096" xr:uid="{5557C078-6C17-465F-AF9F-7957468AC579}"/>
    <cellStyle name="40% - Énfasis1 3 6" xfId="4163" xr:uid="{BAA317C8-4CBD-48E0-B7C4-5AAA422CC31C}"/>
    <cellStyle name="40% - Énfasis1 4" xfId="237" xr:uid="{00000000-0005-0000-0000-0000EC000000}"/>
    <cellStyle name="40% - Énfasis1 4 2" xfId="238" xr:uid="{00000000-0005-0000-0000-0000ED000000}"/>
    <cellStyle name="40% - Énfasis1 4 2 2" xfId="239" xr:uid="{00000000-0005-0000-0000-0000EE000000}"/>
    <cellStyle name="40% - Énfasis1 4 2 2 2" xfId="11397" xr:uid="{546D4ACE-5E60-49A6-949E-F6507F37A9E3}"/>
    <cellStyle name="40% - Énfasis1 4 2 2 3" xfId="7466" xr:uid="{95EC3E8A-5B59-4A5D-9260-47A4219818F2}"/>
    <cellStyle name="40% - Énfasis1 4 2 3" xfId="9461" xr:uid="{5BD307AF-18B3-4229-81C2-62C7002C4CAB}"/>
    <cellStyle name="40% - Énfasis1 4 2 4" xfId="5529" xr:uid="{72D88731-106D-45D4-901F-53AD326EB99E}"/>
    <cellStyle name="40% - Énfasis1 4 3" xfId="240" xr:uid="{00000000-0005-0000-0000-0000EF000000}"/>
    <cellStyle name="40% - Énfasis1 4 3 2" xfId="10467" xr:uid="{A7F00CFD-9486-4952-97E4-3B5955A9B2FD}"/>
    <cellStyle name="40% - Énfasis1 4 3 3" xfId="6536" xr:uid="{50526637-C072-4324-933B-179BDCF18C72}"/>
    <cellStyle name="40% - Énfasis1 4 4" xfId="8530" xr:uid="{4CE17570-6F04-4FEF-8D76-3CDA242EA37B}"/>
    <cellStyle name="40% - Énfasis1 4 5" xfId="4598" xr:uid="{71B914F4-8F30-414D-96C8-376818A51279}"/>
    <cellStyle name="40% - Énfasis1 5" xfId="241" xr:uid="{00000000-0005-0000-0000-0000F0000000}"/>
    <cellStyle name="40% - Énfasis1 5 2" xfId="242" xr:uid="{00000000-0005-0000-0000-0000F1000000}"/>
    <cellStyle name="40% - Énfasis1 5 2 2" xfId="243" xr:uid="{00000000-0005-0000-0000-0000F2000000}"/>
    <cellStyle name="40% - Énfasis1 5 2 2 2" xfId="11858" xr:uid="{C228760F-4F65-4C87-A837-6DE6317FE231}"/>
    <cellStyle name="40% - Énfasis1 5 2 2 3" xfId="7927" xr:uid="{756D78E1-0A81-403D-A2A3-D1E6AAA6C30B}"/>
    <cellStyle name="40% - Énfasis1 5 2 3" xfId="9922" xr:uid="{118E797A-7FED-4371-B281-F48A257B6095}"/>
    <cellStyle name="40% - Énfasis1 5 2 4" xfId="5990" xr:uid="{383F43B1-187A-4E67-94D1-684DDE584293}"/>
    <cellStyle name="40% - Énfasis1 5 3" xfId="244" xr:uid="{00000000-0005-0000-0000-0000F3000000}"/>
    <cellStyle name="40% - Énfasis1 5 3 2" xfId="10927" xr:uid="{0E67D9A6-E9EB-4086-940C-D21EDE8A7DA7}"/>
    <cellStyle name="40% - Énfasis1 5 3 3" xfId="6996" xr:uid="{8E01A371-75DF-4287-AA86-644327728410}"/>
    <cellStyle name="40% - Énfasis1 5 4" xfId="8991" xr:uid="{6C1FB86F-F560-461F-85C4-CB87F51C7F3D}"/>
    <cellStyle name="40% - Énfasis1 5 5" xfId="5059" xr:uid="{A155AC48-F3C2-4C51-9600-9F2B2E2A0DA4}"/>
    <cellStyle name="40% - Énfasis1 6" xfId="245" xr:uid="{00000000-0005-0000-0000-0000F4000000}"/>
    <cellStyle name="40% - Énfasis1 6 2" xfId="246" xr:uid="{00000000-0005-0000-0000-0000F5000000}"/>
    <cellStyle name="40% - Énfasis1 6 2 2" xfId="10956" xr:uid="{C6CB27AB-34ED-4DB8-A706-A0279C02115B}"/>
    <cellStyle name="40% - Énfasis1 6 2 3" xfId="7025" xr:uid="{8ECE62D2-3AE8-4434-8331-58761CDB2BA3}"/>
    <cellStyle name="40% - Énfasis1 6 3" xfId="9020" xr:uid="{D218E32D-C396-4015-A3C5-D545A7FADB5D}"/>
    <cellStyle name="40% - Énfasis1 6 4" xfId="5088" xr:uid="{DEE69356-9DB0-4B76-87FB-D6A9928990F9}"/>
    <cellStyle name="40% - Énfasis1 7" xfId="247" xr:uid="{00000000-0005-0000-0000-0000F6000000}"/>
    <cellStyle name="40% - Énfasis1 7 2" xfId="248" xr:uid="{00000000-0005-0000-0000-0000F7000000}"/>
    <cellStyle name="40% - Énfasis1 7 2 2" xfId="11877" xr:uid="{A883F501-ED0F-4F60-817F-03AC5D2A2C43}"/>
    <cellStyle name="40% - Énfasis1 7 2 3" xfId="7946" xr:uid="{03599231-2D7F-44C6-88E8-D874C9B5DAF4}"/>
    <cellStyle name="40% - Énfasis1 7 3" xfId="9941" xr:uid="{40028D0D-5EAD-4D59-BF3C-92511C5E083B}"/>
    <cellStyle name="40% - Énfasis1 7 4" xfId="6009" xr:uid="{DF181557-4C26-4EEA-BDB5-482E7698254E}"/>
    <cellStyle name="40% - Énfasis1 8" xfId="249" xr:uid="{00000000-0005-0000-0000-0000F8000000}"/>
    <cellStyle name="40% - Énfasis1 8 2" xfId="250" xr:uid="{00000000-0005-0000-0000-0000F9000000}"/>
    <cellStyle name="40% - Énfasis1 8 2 2" xfId="11899" xr:uid="{F22C6FCE-9AE1-46BF-BFBF-4C8F896A16AE}"/>
    <cellStyle name="40% - Énfasis1 8 2 3" xfId="7968" xr:uid="{F91D1C1C-F018-4673-B98C-23E29A52C245}"/>
    <cellStyle name="40% - Énfasis1 8 3" xfId="9963" xr:uid="{2103C63F-AB6B-4799-A06C-EBFFB5749B30}"/>
    <cellStyle name="40% - Énfasis1 8 4" xfId="6032" xr:uid="{5E5D10FE-2A57-4B29-88E7-AFB78DF220B2}"/>
    <cellStyle name="40% - Énfasis1 9" xfId="251" xr:uid="{00000000-0005-0000-0000-0000FA000000}"/>
    <cellStyle name="40% - Énfasis1 9 2" xfId="252" xr:uid="{00000000-0005-0000-0000-0000FB000000}"/>
    <cellStyle name="40% - Énfasis1 9 2 2" xfId="11919" xr:uid="{C3410B40-0442-4C57-9431-333214C6271C}"/>
    <cellStyle name="40% - Énfasis1 9 2 3" xfId="7988" xr:uid="{CB89CB39-351C-4376-9E88-9BE96E552337}"/>
    <cellStyle name="40% - Énfasis1 9 3" xfId="9983" xr:uid="{7FC1BF68-BFFA-41E4-BE57-26BC64209B60}"/>
    <cellStyle name="40% - Énfasis1 9 4" xfId="6052" xr:uid="{1067309E-3D0F-4A6F-B8AC-DA78747F3C3F}"/>
    <cellStyle name="40% - Énfasis2" xfId="253" builtinId="35" customBuiltin="1"/>
    <cellStyle name="40% - Énfasis2 10" xfId="254" xr:uid="{00000000-0005-0000-0000-0000FD000000}"/>
    <cellStyle name="40% - Énfasis2 10 2" xfId="255" xr:uid="{00000000-0005-0000-0000-0000FE000000}"/>
    <cellStyle name="40% - Énfasis2 10 2 2" xfId="11940" xr:uid="{306C9010-92EA-46BE-A67D-2BD7F84B2A35}"/>
    <cellStyle name="40% - Énfasis2 10 2 3" xfId="8009" xr:uid="{824295EC-C963-46CE-8C26-92263089FF61}"/>
    <cellStyle name="40% - Énfasis2 10 3" xfId="10004" xr:uid="{8154BADB-5FC3-44C5-8FA2-1AB211736F8F}"/>
    <cellStyle name="40% - Énfasis2 10 4" xfId="6073" xr:uid="{B37FA899-C00C-452A-A016-8354AE1CBFBC}"/>
    <cellStyle name="40% - Énfasis2 11" xfId="256" xr:uid="{00000000-0005-0000-0000-0000FF000000}"/>
    <cellStyle name="40% - Énfasis2 11 2" xfId="10031" xr:uid="{7BE5E2B0-4C3B-4822-A327-F1A4A60DBAB5}"/>
    <cellStyle name="40% - Énfasis2 11 3" xfId="6100" xr:uid="{B8D31307-BAC1-487B-A6F7-370E48C0D5B5}"/>
    <cellStyle name="40% - Énfasis2 12" xfId="8029" xr:uid="{C8F113D6-C7FE-4C44-97C7-EB1ABE2C1595}"/>
    <cellStyle name="40% - Énfasis2 12 2" xfId="11960" xr:uid="{008C4870-0F0A-4CE5-9B51-5E0130FA8924}"/>
    <cellStyle name="40% - Énfasis2 13" xfId="8048" xr:uid="{8A262DCB-16DB-4820-9325-67F6348EFE5A}"/>
    <cellStyle name="40% - Énfasis2 13 2" xfId="11979" xr:uid="{2C78A050-FDAD-4B4E-8C12-486DA772222F}"/>
    <cellStyle name="40% - Énfasis2 14" xfId="8067" xr:uid="{07592A89-A32D-487A-9988-1DE8A423728E}"/>
    <cellStyle name="40% - Énfasis2 15" xfId="4136" xr:uid="{B0DD3313-4CA3-4DF5-B44B-2A63C2E498C1}"/>
    <cellStyle name="40% - Énfasis2 16" xfId="12009" xr:uid="{3000FCF0-25CB-4C29-BFAB-CCD29C51AE44}"/>
    <cellStyle name="40% - Énfasis2 17" xfId="12044" xr:uid="{48F1C52C-B705-439D-83A9-F5CCCA5FBF4E}"/>
    <cellStyle name="40% - Énfasis2 2" xfId="257" xr:uid="{00000000-0005-0000-0000-000000010000}"/>
    <cellStyle name="40% - Énfasis2 2 2" xfId="258" xr:uid="{00000000-0005-0000-0000-000001010000}"/>
    <cellStyle name="40% - Énfasis2 2 2 2" xfId="259" xr:uid="{00000000-0005-0000-0000-000002010000}"/>
    <cellStyle name="40% - Énfasis2 2 2 2 2" xfId="260" xr:uid="{00000000-0005-0000-0000-000003010000}"/>
    <cellStyle name="40% - Énfasis2 2 2 2 2 2" xfId="11422" xr:uid="{9CE44A88-5715-4437-9F0E-8F6BEF582C80}"/>
    <cellStyle name="40% - Énfasis2 2 2 2 2 3" xfId="7491" xr:uid="{CBE61E44-90E6-4BC1-9C71-D47E0B1140FB}"/>
    <cellStyle name="40% - Énfasis2 2 2 2 3" xfId="9486" xr:uid="{AA594409-0B75-400D-81F4-980929A3011B}"/>
    <cellStyle name="40% - Énfasis2 2 2 2 4" xfId="5554" xr:uid="{D84580BF-9F81-4571-ADE6-DAA7F849166B}"/>
    <cellStyle name="40% - Énfasis2 2 2 3" xfId="261" xr:uid="{00000000-0005-0000-0000-000004010000}"/>
    <cellStyle name="40% - Énfasis2 2 2 3 2" xfId="10492" xr:uid="{38CF1B63-CF73-4F26-9E0E-488B712ABF35}"/>
    <cellStyle name="40% - Énfasis2 2 2 3 3" xfId="6561" xr:uid="{575469CC-B0F9-4253-AAA8-6AE614C22B9A}"/>
    <cellStyle name="40% - Énfasis2 2 2 4" xfId="8555" xr:uid="{D508E61B-53C1-4730-A059-BA3A2EFE677E}"/>
    <cellStyle name="40% - Énfasis2 2 2 5" xfId="4623" xr:uid="{E6AF79BF-5DAA-4BC9-A32D-EAE5DF6DF55E}"/>
    <cellStyle name="40% - Énfasis2 2 3" xfId="262" xr:uid="{00000000-0005-0000-0000-000005010000}"/>
    <cellStyle name="40% - Énfasis2 2 3 2" xfId="263" xr:uid="{00000000-0005-0000-0000-000006010000}"/>
    <cellStyle name="40% - Énfasis2 2 3 2 2" xfId="10960" xr:uid="{36CBE6D3-D96F-4E02-B620-E3F736C06DF4}"/>
    <cellStyle name="40% - Énfasis2 2 3 2 3" xfId="7029" xr:uid="{391ADB88-9E45-4D93-B047-810FC5973C08}"/>
    <cellStyle name="40% - Énfasis2 2 3 3" xfId="9024" xr:uid="{A06916AD-4ED1-49ED-9846-A84507D13DD9}"/>
    <cellStyle name="40% - Énfasis2 2 3 4" xfId="5092" xr:uid="{964AD41E-E28B-48B7-8676-EF0D206CDA13}"/>
    <cellStyle name="40% - Énfasis2 2 4" xfId="264" xr:uid="{00000000-0005-0000-0000-000007010000}"/>
    <cellStyle name="40% - Énfasis2 2 4 2" xfId="10032" xr:uid="{9CB8B9BA-844A-49C5-849D-59CEA90600BB}"/>
    <cellStyle name="40% - Énfasis2 2 4 3" xfId="6101" xr:uid="{68E6192D-941A-4E34-BE05-8754AFCFB59B}"/>
    <cellStyle name="40% - Énfasis2 2 5" xfId="8097" xr:uid="{76354B25-700C-4BA7-8624-86A9B1BA76E5}"/>
    <cellStyle name="40% - Énfasis2 2 6" xfId="4164" xr:uid="{6AC61D16-BBED-421D-978D-3D1189EB62CA}"/>
    <cellStyle name="40% - Énfasis2 3" xfId="265" xr:uid="{00000000-0005-0000-0000-000008010000}"/>
    <cellStyle name="40% - Énfasis2 3 2" xfId="266" xr:uid="{00000000-0005-0000-0000-000009010000}"/>
    <cellStyle name="40% - Énfasis2 3 2 2" xfId="267" xr:uid="{00000000-0005-0000-0000-00000A010000}"/>
    <cellStyle name="40% - Énfasis2 3 2 2 2" xfId="268" xr:uid="{00000000-0005-0000-0000-00000B010000}"/>
    <cellStyle name="40% - Énfasis2 3 2 2 2 2" xfId="11423" xr:uid="{92315B1D-44E6-4AD2-99F3-BA3F3F702528}"/>
    <cellStyle name="40% - Énfasis2 3 2 2 2 3" xfId="7492" xr:uid="{F9C65D5E-A824-44C4-872C-9E70889244B9}"/>
    <cellStyle name="40% - Énfasis2 3 2 2 3" xfId="9487" xr:uid="{6D0125CB-AB8C-48A0-A3C5-985B616F877C}"/>
    <cellStyle name="40% - Énfasis2 3 2 2 4" xfId="5555" xr:uid="{0DD511E2-568E-4AAF-AB50-A3834C174074}"/>
    <cellStyle name="40% - Énfasis2 3 2 3" xfId="269" xr:uid="{00000000-0005-0000-0000-00000C010000}"/>
    <cellStyle name="40% - Énfasis2 3 2 3 2" xfId="10493" xr:uid="{FC6D4381-B438-4896-94C7-F4538E97D82D}"/>
    <cellStyle name="40% - Énfasis2 3 2 3 3" xfId="6562" xr:uid="{E418C805-1804-42E1-B7EC-E114B2618EF1}"/>
    <cellStyle name="40% - Énfasis2 3 2 4" xfId="8556" xr:uid="{14F5B1C8-A55D-4E02-BB46-13F5A50AD39C}"/>
    <cellStyle name="40% - Énfasis2 3 2 5" xfId="4624" xr:uid="{CD09C171-4D62-4B66-9F97-C573CC21C4EE}"/>
    <cellStyle name="40% - Énfasis2 3 3" xfId="270" xr:uid="{00000000-0005-0000-0000-00000D010000}"/>
    <cellStyle name="40% - Énfasis2 3 3 2" xfId="271" xr:uid="{00000000-0005-0000-0000-00000E010000}"/>
    <cellStyle name="40% - Énfasis2 3 3 2 2" xfId="10961" xr:uid="{C1C7EF45-D4F6-42C5-ADE8-4E58EDB560B9}"/>
    <cellStyle name="40% - Énfasis2 3 3 2 3" xfId="7030" xr:uid="{8F99ACF9-BDCA-431C-84AD-8C7A66578FD5}"/>
    <cellStyle name="40% - Énfasis2 3 3 3" xfId="9025" xr:uid="{3D4EE7CA-1BAB-46DC-A766-4CFBEC370A09}"/>
    <cellStyle name="40% - Énfasis2 3 3 4" xfId="5093" xr:uid="{02266D37-A32F-4DCF-8A27-8943DB3141F2}"/>
    <cellStyle name="40% - Énfasis2 3 4" xfId="272" xr:uid="{00000000-0005-0000-0000-00000F010000}"/>
    <cellStyle name="40% - Énfasis2 3 4 2" xfId="10033" xr:uid="{F6F06178-2823-4959-B8AC-76D400C4FAAD}"/>
    <cellStyle name="40% - Énfasis2 3 4 3" xfId="6102" xr:uid="{94CDDED5-2F23-4FF0-8CC4-0C19EB202D4E}"/>
    <cellStyle name="40% - Énfasis2 3 5" xfId="8098" xr:uid="{4540F31F-5742-4CD5-956E-1C157DCFAC95}"/>
    <cellStyle name="40% - Énfasis2 3 6" xfId="4165" xr:uid="{B46B23B2-7B06-4B29-A6F0-311AEBE148A7}"/>
    <cellStyle name="40% - Énfasis2 4" xfId="273" xr:uid="{00000000-0005-0000-0000-000010010000}"/>
    <cellStyle name="40% - Énfasis2 4 2" xfId="274" xr:uid="{00000000-0005-0000-0000-000011010000}"/>
    <cellStyle name="40% - Énfasis2 4 2 2" xfId="275" xr:uid="{00000000-0005-0000-0000-000012010000}"/>
    <cellStyle name="40% - Énfasis2 4 2 2 2" xfId="11399" xr:uid="{D5CD6320-A569-429D-AB6C-65A82D24F608}"/>
    <cellStyle name="40% - Énfasis2 4 2 2 3" xfId="7468" xr:uid="{78C2C8DE-30F7-4EA2-AA67-F865776D7D12}"/>
    <cellStyle name="40% - Énfasis2 4 2 3" xfId="9463" xr:uid="{6FA333D9-B68E-4FCF-A12A-B81C948EC190}"/>
    <cellStyle name="40% - Énfasis2 4 2 4" xfId="5531" xr:uid="{BA05B5D5-A8D8-4D91-9954-D9064754A273}"/>
    <cellStyle name="40% - Énfasis2 4 3" xfId="276" xr:uid="{00000000-0005-0000-0000-000013010000}"/>
    <cellStyle name="40% - Énfasis2 4 3 2" xfId="10469" xr:uid="{3F96AC34-FAC3-4626-A60B-473F0CD8C4B2}"/>
    <cellStyle name="40% - Énfasis2 4 3 3" xfId="6538" xr:uid="{E9534E85-D26D-46B6-89B2-D34401101A87}"/>
    <cellStyle name="40% - Énfasis2 4 4" xfId="8532" xr:uid="{C51A93FF-34C8-4FC9-BE2F-4454F40B1B29}"/>
    <cellStyle name="40% - Énfasis2 4 5" xfId="4600" xr:uid="{E70D4BC1-E0D0-4FCC-AC3D-CC4C5CAE7A41}"/>
    <cellStyle name="40% - Énfasis2 5" xfId="277" xr:uid="{00000000-0005-0000-0000-000014010000}"/>
    <cellStyle name="40% - Énfasis2 5 2" xfId="278" xr:uid="{00000000-0005-0000-0000-000015010000}"/>
    <cellStyle name="40% - Énfasis2 5 2 2" xfId="279" xr:uid="{00000000-0005-0000-0000-000016010000}"/>
    <cellStyle name="40% - Énfasis2 5 2 2 2" xfId="11860" xr:uid="{535B1B47-F378-4BF4-851B-E48276B4BD7B}"/>
    <cellStyle name="40% - Énfasis2 5 2 2 3" xfId="7929" xr:uid="{9C98F459-8389-4CD2-BAE2-EB6B2E10D018}"/>
    <cellStyle name="40% - Énfasis2 5 2 3" xfId="9924" xr:uid="{D3BB6F98-811F-4CDD-B940-D2B3E86B0EC0}"/>
    <cellStyle name="40% - Énfasis2 5 2 4" xfId="5992" xr:uid="{1AF2E2DC-915B-48E1-9D69-A2E6FEBD85ED}"/>
    <cellStyle name="40% - Énfasis2 5 3" xfId="280" xr:uid="{00000000-0005-0000-0000-000017010000}"/>
    <cellStyle name="40% - Énfasis2 5 3 2" xfId="10929" xr:uid="{6B11EB88-AC25-43EA-A412-4BCEEA6EF337}"/>
    <cellStyle name="40% - Énfasis2 5 3 3" xfId="6998" xr:uid="{E31893B4-F70A-4838-922D-EA4F6BEAE179}"/>
    <cellStyle name="40% - Énfasis2 5 4" xfId="8993" xr:uid="{B6BF6C3E-BF85-46E0-8934-ED2749DC61D5}"/>
    <cellStyle name="40% - Énfasis2 5 5" xfId="5061" xr:uid="{A1BB8645-24D2-4052-94CF-ED4C89A6099B}"/>
    <cellStyle name="40% - Énfasis2 6" xfId="281" xr:uid="{00000000-0005-0000-0000-000018010000}"/>
    <cellStyle name="40% - Énfasis2 6 2" xfId="282" xr:uid="{00000000-0005-0000-0000-000019010000}"/>
    <cellStyle name="40% - Énfasis2 6 2 2" xfId="10959" xr:uid="{2AB5774D-7B69-4E12-871A-03A401BD6DA8}"/>
    <cellStyle name="40% - Énfasis2 6 2 3" xfId="7028" xr:uid="{2E6E4099-ABC6-4C24-9D8C-F05CEF2384CF}"/>
    <cellStyle name="40% - Énfasis2 6 3" xfId="9023" xr:uid="{BC79B40B-9BEE-4539-A377-8B5E7BDA881C}"/>
    <cellStyle name="40% - Énfasis2 6 4" xfId="5091" xr:uid="{F9401469-2C82-4279-9D6C-5A93C48D4EB8}"/>
    <cellStyle name="40% - Énfasis2 7" xfId="283" xr:uid="{00000000-0005-0000-0000-00001A010000}"/>
    <cellStyle name="40% - Énfasis2 7 2" xfId="284" xr:uid="{00000000-0005-0000-0000-00001B010000}"/>
    <cellStyle name="40% - Énfasis2 7 2 2" xfId="11878" xr:uid="{B5670119-C0F8-4327-B2BA-1FC5F646E4D0}"/>
    <cellStyle name="40% - Énfasis2 7 2 3" xfId="7947" xr:uid="{3A5D7F23-7085-464E-AD4C-FB2F0FECB6C9}"/>
    <cellStyle name="40% - Énfasis2 7 3" xfId="9942" xr:uid="{EFFCB660-F32A-454B-AA7E-C5100606B086}"/>
    <cellStyle name="40% - Énfasis2 7 4" xfId="6010" xr:uid="{10A4CB39-7E18-458B-A7B4-C2D87CDB74F9}"/>
    <cellStyle name="40% - Énfasis2 8" xfId="285" xr:uid="{00000000-0005-0000-0000-00001C010000}"/>
    <cellStyle name="40% - Énfasis2 8 2" xfId="286" xr:uid="{00000000-0005-0000-0000-00001D010000}"/>
    <cellStyle name="40% - Énfasis2 8 2 2" xfId="11900" xr:uid="{0BBF2599-0DC1-4A43-972C-D13921DC1A66}"/>
    <cellStyle name="40% - Énfasis2 8 2 3" xfId="7969" xr:uid="{5F6D61E5-C876-4DE1-9519-E77F6CC73B4E}"/>
    <cellStyle name="40% - Énfasis2 8 3" xfId="9964" xr:uid="{754D1E51-2D3B-4D0E-8B83-F6B787C2FD12}"/>
    <cellStyle name="40% - Énfasis2 8 4" xfId="6033" xr:uid="{A3C4530E-CD32-44FE-B12F-CD50AE49C787}"/>
    <cellStyle name="40% - Énfasis2 9" xfId="287" xr:uid="{00000000-0005-0000-0000-00001E010000}"/>
    <cellStyle name="40% - Énfasis2 9 2" xfId="288" xr:uid="{00000000-0005-0000-0000-00001F010000}"/>
    <cellStyle name="40% - Énfasis2 9 2 2" xfId="11920" xr:uid="{959D1E73-FEF2-45D2-8F2D-042CA5046C79}"/>
    <cellStyle name="40% - Énfasis2 9 2 3" xfId="7989" xr:uid="{8E8F0435-4435-4387-B8E3-AF42C5416362}"/>
    <cellStyle name="40% - Énfasis2 9 3" xfId="9984" xr:uid="{787169D6-E211-459F-80D4-FE124EB077F2}"/>
    <cellStyle name="40% - Énfasis2 9 4" xfId="6053" xr:uid="{438C616B-B88E-4B58-820F-CD1C6F7BBD43}"/>
    <cellStyle name="40% - Énfasis3" xfId="289" builtinId="39" customBuiltin="1"/>
    <cellStyle name="40% - Énfasis3 10" xfId="290" xr:uid="{00000000-0005-0000-0000-000021010000}"/>
    <cellStyle name="40% - Énfasis3 10 2" xfId="291" xr:uid="{00000000-0005-0000-0000-000022010000}"/>
    <cellStyle name="40% - Énfasis3 10 2 2" xfId="11941" xr:uid="{EDB6CA5A-ABB9-49D8-9EDA-847A46486F2D}"/>
    <cellStyle name="40% - Énfasis3 10 2 3" xfId="8010" xr:uid="{9851C88F-53FB-44A8-929D-516C3EF29EA7}"/>
    <cellStyle name="40% - Énfasis3 10 3" xfId="10005" xr:uid="{5AF684C0-5D47-45BD-80BC-709F9BA2FB04}"/>
    <cellStyle name="40% - Énfasis3 10 4" xfId="6074" xr:uid="{05670117-C7DF-4CF1-AA77-80948B61D203}"/>
    <cellStyle name="40% - Énfasis3 11" xfId="292" xr:uid="{00000000-0005-0000-0000-000023010000}"/>
    <cellStyle name="40% - Énfasis3 11 2" xfId="10034" xr:uid="{0CA55AB3-01FD-46E7-962B-48A5F49D7CFD}"/>
    <cellStyle name="40% - Énfasis3 11 3" xfId="6103" xr:uid="{111D6B79-5287-4444-B063-27E8F71F3E0C}"/>
    <cellStyle name="40% - Énfasis3 12" xfId="8032" xr:uid="{7992945B-3856-4AC4-A392-E00884E0D8DA}"/>
    <cellStyle name="40% - Énfasis3 12 2" xfId="11963" xr:uid="{C29B5018-0CBA-4D9E-B8BD-9AF43CC2E419}"/>
    <cellStyle name="40% - Énfasis3 13" xfId="8051" xr:uid="{39ECBC65-7169-462A-90A0-55AC62A54E1F}"/>
    <cellStyle name="40% - Énfasis3 13 2" xfId="11982" xr:uid="{452CDA3C-DAD0-4A87-84D4-33BE3AA2DB0C}"/>
    <cellStyle name="40% - Énfasis3 14" xfId="8070" xr:uid="{16691085-562E-4620-9CD7-837860B1EA87}"/>
    <cellStyle name="40% - Énfasis3 15" xfId="4139" xr:uid="{F1B76FC4-19EF-415F-9771-8C8C7AF2F681}"/>
    <cellStyle name="40% - Énfasis3 16" xfId="12012" xr:uid="{FC5715D6-4FB9-4EC8-A2A3-A48184DBBD3C}"/>
    <cellStyle name="40% - Énfasis3 17" xfId="12047" xr:uid="{449B4492-1CF6-4E78-95E1-6052F62C88BB}"/>
    <cellStyle name="40% - Énfasis3 2" xfId="293" xr:uid="{00000000-0005-0000-0000-000024010000}"/>
    <cellStyle name="40% - Énfasis3 2 2" xfId="294" xr:uid="{00000000-0005-0000-0000-000025010000}"/>
    <cellStyle name="40% - Énfasis3 2 2 2" xfId="295" xr:uid="{00000000-0005-0000-0000-000026010000}"/>
    <cellStyle name="40% - Énfasis3 2 2 2 2" xfId="296" xr:uid="{00000000-0005-0000-0000-000027010000}"/>
    <cellStyle name="40% - Énfasis3 2 2 2 2 2" xfId="11424" xr:uid="{4C3A5BB8-F9E2-4241-A3D1-228E751BD75B}"/>
    <cellStyle name="40% - Énfasis3 2 2 2 2 3" xfId="7493" xr:uid="{EF9D363E-5ED8-492A-8F89-C45489836BCA}"/>
    <cellStyle name="40% - Énfasis3 2 2 2 3" xfId="9488" xr:uid="{C8457474-05FD-425A-B656-58DDD05A9E4A}"/>
    <cellStyle name="40% - Énfasis3 2 2 2 4" xfId="5556" xr:uid="{798B0CB9-9C2D-44EE-AB5F-F29BCD3EC9F6}"/>
    <cellStyle name="40% - Énfasis3 2 2 3" xfId="297" xr:uid="{00000000-0005-0000-0000-000028010000}"/>
    <cellStyle name="40% - Énfasis3 2 2 3 2" xfId="10494" xr:uid="{2F5ECCBE-BE58-4A36-8F89-866E7A26CFA0}"/>
    <cellStyle name="40% - Énfasis3 2 2 3 3" xfId="6563" xr:uid="{FC7C6D06-35FE-4B6E-8327-610041C8A40F}"/>
    <cellStyle name="40% - Énfasis3 2 2 4" xfId="8557" xr:uid="{D56569C1-7BB2-498E-8F56-541DBD932879}"/>
    <cellStyle name="40% - Énfasis3 2 2 5" xfId="4625" xr:uid="{D3014213-150B-49D8-8506-B0C4EF9F4F79}"/>
    <cellStyle name="40% - Énfasis3 2 3" xfId="298" xr:uid="{00000000-0005-0000-0000-000029010000}"/>
    <cellStyle name="40% - Énfasis3 2 3 2" xfId="299" xr:uid="{00000000-0005-0000-0000-00002A010000}"/>
    <cellStyle name="40% - Énfasis3 2 3 2 2" xfId="10963" xr:uid="{E469DB2F-1BDE-48EB-9353-33DC48CD0393}"/>
    <cellStyle name="40% - Énfasis3 2 3 2 3" xfId="7032" xr:uid="{7EFAE3BE-0406-469B-AA8E-CDD3C76730F2}"/>
    <cellStyle name="40% - Énfasis3 2 3 3" xfId="9027" xr:uid="{14C8159D-0B85-4F12-9E79-3FA199ABC6EB}"/>
    <cellStyle name="40% - Énfasis3 2 3 4" xfId="5095" xr:uid="{CBBD1F92-722B-403C-9715-F02AEE0D55E6}"/>
    <cellStyle name="40% - Énfasis3 2 4" xfId="300" xr:uid="{00000000-0005-0000-0000-00002B010000}"/>
    <cellStyle name="40% - Énfasis3 2 4 2" xfId="10035" xr:uid="{404EC067-9243-4DE6-83AA-2693CAD10F25}"/>
    <cellStyle name="40% - Énfasis3 2 4 3" xfId="6104" xr:uid="{7976AD93-7916-49ED-AAFE-E15BD4C98ED1}"/>
    <cellStyle name="40% - Énfasis3 2 5" xfId="8099" xr:uid="{30F41670-09AD-4FE0-BECD-479AC729DE01}"/>
    <cellStyle name="40% - Énfasis3 2 6" xfId="4166" xr:uid="{792A8A96-4EB4-4B0B-AF0A-4109612676CF}"/>
    <cellStyle name="40% - Énfasis3 3" xfId="301" xr:uid="{00000000-0005-0000-0000-00002C010000}"/>
    <cellStyle name="40% - Énfasis3 3 2" xfId="302" xr:uid="{00000000-0005-0000-0000-00002D010000}"/>
    <cellStyle name="40% - Énfasis3 3 2 2" xfId="303" xr:uid="{00000000-0005-0000-0000-00002E010000}"/>
    <cellStyle name="40% - Énfasis3 3 2 2 2" xfId="304" xr:uid="{00000000-0005-0000-0000-00002F010000}"/>
    <cellStyle name="40% - Énfasis3 3 2 2 2 2" xfId="11425" xr:uid="{3039AE3C-67D6-42E6-B118-D930BFA4BF2E}"/>
    <cellStyle name="40% - Énfasis3 3 2 2 2 3" xfId="7494" xr:uid="{457A43D4-A918-4D5D-A410-C302A91559AE}"/>
    <cellStyle name="40% - Énfasis3 3 2 2 3" xfId="9489" xr:uid="{2881B842-BD64-4E90-AA64-A961B740EFED}"/>
    <cellStyle name="40% - Énfasis3 3 2 2 4" xfId="5557" xr:uid="{39FA4378-1A0E-4B29-B7C4-BC149A374D8E}"/>
    <cellStyle name="40% - Énfasis3 3 2 3" xfId="305" xr:uid="{00000000-0005-0000-0000-000030010000}"/>
    <cellStyle name="40% - Énfasis3 3 2 3 2" xfId="10495" xr:uid="{D521A9F3-C9B8-43AB-BC3F-F06793F57649}"/>
    <cellStyle name="40% - Énfasis3 3 2 3 3" xfId="6564" xr:uid="{BF763E7C-5519-4230-AD12-F8D623BEE9B6}"/>
    <cellStyle name="40% - Énfasis3 3 2 4" xfId="8558" xr:uid="{8B1B955F-835F-4A5A-A56F-60626A340C04}"/>
    <cellStyle name="40% - Énfasis3 3 2 5" xfId="4626" xr:uid="{6DD6A639-0F3A-4BB5-90E1-4B1752CD9D06}"/>
    <cellStyle name="40% - Énfasis3 3 3" xfId="306" xr:uid="{00000000-0005-0000-0000-000031010000}"/>
    <cellStyle name="40% - Énfasis3 3 3 2" xfId="307" xr:uid="{00000000-0005-0000-0000-000032010000}"/>
    <cellStyle name="40% - Énfasis3 3 3 2 2" xfId="10964" xr:uid="{652D96CA-CC07-41F2-B7A4-E4AD1FACADBA}"/>
    <cellStyle name="40% - Énfasis3 3 3 2 3" xfId="7033" xr:uid="{C119E323-4FBD-42CD-9A3C-5C73F558CF1F}"/>
    <cellStyle name="40% - Énfasis3 3 3 3" xfId="9028" xr:uid="{762964E2-A56B-4A05-9200-F549F9ACD7BE}"/>
    <cellStyle name="40% - Énfasis3 3 3 4" xfId="5096" xr:uid="{BE4DD4E8-EDFB-4F88-942C-104336F9E07A}"/>
    <cellStyle name="40% - Énfasis3 3 4" xfId="308" xr:uid="{00000000-0005-0000-0000-000033010000}"/>
    <cellStyle name="40% - Énfasis3 3 4 2" xfId="10036" xr:uid="{457E4B39-444D-4310-B91A-D9E08F5A325F}"/>
    <cellStyle name="40% - Énfasis3 3 4 3" xfId="6105" xr:uid="{81D28E97-2748-47F5-9102-B3A9B9A24305}"/>
    <cellStyle name="40% - Énfasis3 3 5" xfId="8100" xr:uid="{822C7437-F5E3-4C30-B9FB-E5BEA4F7B9B8}"/>
    <cellStyle name="40% - Énfasis3 3 6" xfId="4167" xr:uid="{C20D1FF3-555C-40DB-B884-DC1624ED9559}"/>
    <cellStyle name="40% - Énfasis3 4" xfId="309" xr:uid="{00000000-0005-0000-0000-000034010000}"/>
    <cellStyle name="40% - Énfasis3 4 2" xfId="310" xr:uid="{00000000-0005-0000-0000-000035010000}"/>
    <cellStyle name="40% - Énfasis3 4 2 2" xfId="311" xr:uid="{00000000-0005-0000-0000-000036010000}"/>
    <cellStyle name="40% - Énfasis3 4 2 2 2" xfId="11401" xr:uid="{67C3C1F7-A1B5-4E32-BB90-8519ED6605BC}"/>
    <cellStyle name="40% - Énfasis3 4 2 2 3" xfId="7470" xr:uid="{1A2CC8EE-BC2B-480E-A489-63B3E83A67DA}"/>
    <cellStyle name="40% - Énfasis3 4 2 3" xfId="9465" xr:uid="{67306930-851D-4D01-A5B8-9A7F4DB45F2A}"/>
    <cellStyle name="40% - Énfasis3 4 2 4" xfId="5533" xr:uid="{0BBFD6DE-F2AB-4923-8FD7-90777C3270C7}"/>
    <cellStyle name="40% - Énfasis3 4 3" xfId="312" xr:uid="{00000000-0005-0000-0000-000037010000}"/>
    <cellStyle name="40% - Énfasis3 4 3 2" xfId="10471" xr:uid="{2F21E088-F156-46D6-8866-D0755C9DE30B}"/>
    <cellStyle name="40% - Énfasis3 4 3 3" xfId="6540" xr:uid="{9EED31C3-6C9B-45F4-A2E1-4BD2F4BBFB01}"/>
    <cellStyle name="40% - Énfasis3 4 4" xfId="8534" xr:uid="{418D7B55-3CF3-4DF7-B3B3-32F2B94C9EBD}"/>
    <cellStyle name="40% - Énfasis3 4 5" xfId="4602" xr:uid="{4A93FE59-E79F-4807-B26A-F808789EEFCA}"/>
    <cellStyle name="40% - Énfasis3 5" xfId="313" xr:uid="{00000000-0005-0000-0000-000038010000}"/>
    <cellStyle name="40% - Énfasis3 5 2" xfId="314" xr:uid="{00000000-0005-0000-0000-000039010000}"/>
    <cellStyle name="40% - Énfasis3 5 2 2" xfId="315" xr:uid="{00000000-0005-0000-0000-00003A010000}"/>
    <cellStyle name="40% - Énfasis3 5 2 2 2" xfId="11862" xr:uid="{25C72969-C1BE-43A5-A496-6310669C4041}"/>
    <cellStyle name="40% - Énfasis3 5 2 2 3" xfId="7931" xr:uid="{3DA751E1-76B8-4C87-AA52-EEE0D5231929}"/>
    <cellStyle name="40% - Énfasis3 5 2 3" xfId="9926" xr:uid="{67A1827E-F50B-4F6B-9F73-51752DE68E58}"/>
    <cellStyle name="40% - Énfasis3 5 2 4" xfId="5994" xr:uid="{B844F5AB-7D55-479A-A34E-AB367262F3A4}"/>
    <cellStyle name="40% - Énfasis3 5 3" xfId="316" xr:uid="{00000000-0005-0000-0000-00003B010000}"/>
    <cellStyle name="40% - Énfasis3 5 3 2" xfId="10931" xr:uid="{60423D68-BE78-42B6-920E-4BADD47944F5}"/>
    <cellStyle name="40% - Énfasis3 5 3 3" xfId="7000" xr:uid="{04891F41-A851-4C4E-9A66-F81147D487D0}"/>
    <cellStyle name="40% - Énfasis3 5 4" xfId="8995" xr:uid="{78652A75-86FC-44DC-A396-847B6BF62B04}"/>
    <cellStyle name="40% - Énfasis3 5 5" xfId="5063" xr:uid="{6DEBEB10-A86B-4597-9477-67AC6A5A3BA4}"/>
    <cellStyle name="40% - Énfasis3 6" xfId="317" xr:uid="{00000000-0005-0000-0000-00003C010000}"/>
    <cellStyle name="40% - Énfasis3 6 2" xfId="318" xr:uid="{00000000-0005-0000-0000-00003D010000}"/>
    <cellStyle name="40% - Énfasis3 6 2 2" xfId="10962" xr:uid="{66F685A8-D917-43B9-A4DF-B523862C1F36}"/>
    <cellStyle name="40% - Énfasis3 6 2 3" xfId="7031" xr:uid="{11148C32-C116-4319-A68C-AFD88E99D08E}"/>
    <cellStyle name="40% - Énfasis3 6 3" xfId="9026" xr:uid="{387D764B-D805-4F45-92B8-EC68DE93E1B5}"/>
    <cellStyle name="40% - Énfasis3 6 4" xfId="5094" xr:uid="{51AD1F39-A7AF-4211-9826-368FB73ACD9F}"/>
    <cellStyle name="40% - Énfasis3 7" xfId="319" xr:uid="{00000000-0005-0000-0000-00003E010000}"/>
    <cellStyle name="40% - Énfasis3 7 2" xfId="320" xr:uid="{00000000-0005-0000-0000-00003F010000}"/>
    <cellStyle name="40% - Énfasis3 7 2 2" xfId="11879" xr:uid="{CFE0BAFD-44DC-47FB-B371-F191D700B630}"/>
    <cellStyle name="40% - Énfasis3 7 2 3" xfId="7948" xr:uid="{23C641D9-AFF0-4E6D-A13C-F8463519A23E}"/>
    <cellStyle name="40% - Énfasis3 7 3" xfId="9943" xr:uid="{5C16E3F1-613F-4D5E-AC19-FF228EF5BFA2}"/>
    <cellStyle name="40% - Énfasis3 7 4" xfId="6011" xr:uid="{D9606F70-08B4-48FD-9E2C-74BBFF230EBB}"/>
    <cellStyle name="40% - Énfasis3 8" xfId="321" xr:uid="{00000000-0005-0000-0000-000040010000}"/>
    <cellStyle name="40% - Énfasis3 8 2" xfId="322" xr:uid="{00000000-0005-0000-0000-000041010000}"/>
    <cellStyle name="40% - Énfasis3 8 2 2" xfId="11901" xr:uid="{0F6AD21E-5486-4A84-8279-6581DCCB80AC}"/>
    <cellStyle name="40% - Énfasis3 8 2 3" xfId="7970" xr:uid="{0F1BDB9A-4785-441D-B0A9-4051F8D96608}"/>
    <cellStyle name="40% - Énfasis3 8 3" xfId="9965" xr:uid="{4E376392-B34F-4145-879B-1D57ABCA0D59}"/>
    <cellStyle name="40% - Énfasis3 8 4" xfId="6034" xr:uid="{A1509355-E521-4487-8166-02D86E211D6F}"/>
    <cellStyle name="40% - Énfasis3 9" xfId="323" xr:uid="{00000000-0005-0000-0000-000042010000}"/>
    <cellStyle name="40% - Énfasis3 9 2" xfId="324" xr:uid="{00000000-0005-0000-0000-000043010000}"/>
    <cellStyle name="40% - Énfasis3 9 2 2" xfId="11921" xr:uid="{417CB76F-A52D-4DAB-9F37-A84B63D76B50}"/>
    <cellStyle name="40% - Énfasis3 9 2 3" xfId="7990" xr:uid="{81560812-6B51-4977-BEFA-C9991936D104}"/>
    <cellStyle name="40% - Énfasis3 9 3" xfId="9985" xr:uid="{E761EF1E-9858-43EB-BF44-BFA016E6021B}"/>
    <cellStyle name="40% - Énfasis3 9 4" xfId="6054" xr:uid="{2C274067-21DF-476E-B871-58A3094CF976}"/>
    <cellStyle name="40% - Énfasis4" xfId="325" builtinId="43" customBuiltin="1"/>
    <cellStyle name="40% - Énfasis4 10" xfId="326" xr:uid="{00000000-0005-0000-0000-000045010000}"/>
    <cellStyle name="40% - Énfasis4 10 2" xfId="327" xr:uid="{00000000-0005-0000-0000-000046010000}"/>
    <cellStyle name="40% - Énfasis4 10 2 2" xfId="11942" xr:uid="{25D01585-7CFF-418C-8749-379ABC37109E}"/>
    <cellStyle name="40% - Énfasis4 10 2 3" xfId="8011" xr:uid="{01B40A70-EE48-408C-B499-B4DA19317EA4}"/>
    <cellStyle name="40% - Énfasis4 10 3" xfId="10006" xr:uid="{25516308-3F60-4F0C-B1E8-373E7D6A5B31}"/>
    <cellStyle name="40% - Énfasis4 10 4" xfId="6075" xr:uid="{7F348F39-FCC4-496F-87B2-9EDFB746D152}"/>
    <cellStyle name="40% - Énfasis4 11" xfId="328" xr:uid="{00000000-0005-0000-0000-000047010000}"/>
    <cellStyle name="40% - Énfasis4 11 2" xfId="10037" xr:uid="{4D2100AD-4A72-445B-9D24-53DB6B72412F}"/>
    <cellStyle name="40% - Énfasis4 11 3" xfId="6106" xr:uid="{2339E09D-A018-4AA6-BB85-6CF02F13ED27}"/>
    <cellStyle name="40% - Énfasis4 12" xfId="8035" xr:uid="{0B5EE869-0402-4DA6-9C68-68E66C5C79D0}"/>
    <cellStyle name="40% - Énfasis4 12 2" xfId="11966" xr:uid="{EE08697C-FD48-4EF9-8063-CFFF5EC928AF}"/>
    <cellStyle name="40% - Énfasis4 13" xfId="8054" xr:uid="{CC2B57E3-9F67-44DB-A2F9-1DD6B92D36D4}"/>
    <cellStyle name="40% - Énfasis4 13 2" xfId="11985" xr:uid="{AA10DF8F-80DE-4A00-9A14-64090DE8B9B5}"/>
    <cellStyle name="40% - Énfasis4 14" xfId="8073" xr:uid="{6F3CDDC6-F996-475F-BE41-A41310C51060}"/>
    <cellStyle name="40% - Énfasis4 15" xfId="4142" xr:uid="{93626709-2343-4C73-98AF-80B552362D61}"/>
    <cellStyle name="40% - Énfasis4 16" xfId="12015" xr:uid="{66BDE6C6-F088-4914-AA23-4956FB3C27CE}"/>
    <cellStyle name="40% - Énfasis4 17" xfId="12051" xr:uid="{21E87E2D-DAD8-4459-BBF1-B800C5DDA034}"/>
    <cellStyle name="40% - Énfasis4 2" xfId="329" xr:uid="{00000000-0005-0000-0000-000048010000}"/>
    <cellStyle name="40% - Énfasis4 2 2" xfId="330" xr:uid="{00000000-0005-0000-0000-000049010000}"/>
    <cellStyle name="40% - Énfasis4 2 2 2" xfId="331" xr:uid="{00000000-0005-0000-0000-00004A010000}"/>
    <cellStyle name="40% - Énfasis4 2 2 2 2" xfId="332" xr:uid="{00000000-0005-0000-0000-00004B010000}"/>
    <cellStyle name="40% - Énfasis4 2 2 2 2 2" xfId="11426" xr:uid="{3ED27231-BD98-4496-8F91-B3BC999B8A39}"/>
    <cellStyle name="40% - Énfasis4 2 2 2 2 3" xfId="7495" xr:uid="{D2431957-986F-4901-A181-1C4C3E358A32}"/>
    <cellStyle name="40% - Énfasis4 2 2 2 3" xfId="9490" xr:uid="{12369AC5-FBEB-4F17-9DDB-06171BF75D9E}"/>
    <cellStyle name="40% - Énfasis4 2 2 2 4" xfId="5558" xr:uid="{E94E245C-9A53-4909-97BA-8721B58E84BB}"/>
    <cellStyle name="40% - Énfasis4 2 2 3" xfId="333" xr:uid="{00000000-0005-0000-0000-00004C010000}"/>
    <cellStyle name="40% - Énfasis4 2 2 3 2" xfId="10496" xr:uid="{9FC39592-82BC-4B65-9A0E-707750148654}"/>
    <cellStyle name="40% - Énfasis4 2 2 3 3" xfId="6565" xr:uid="{7AFCC744-556B-4717-A0D6-EE32DC246F8F}"/>
    <cellStyle name="40% - Énfasis4 2 2 4" xfId="8559" xr:uid="{44ADA988-B8A5-4AAA-B5A0-01C619537800}"/>
    <cellStyle name="40% - Énfasis4 2 2 5" xfId="4627" xr:uid="{EC24880D-F305-4E31-8EBB-33B713B03536}"/>
    <cellStyle name="40% - Énfasis4 2 3" xfId="334" xr:uid="{00000000-0005-0000-0000-00004D010000}"/>
    <cellStyle name="40% - Énfasis4 2 3 2" xfId="335" xr:uid="{00000000-0005-0000-0000-00004E010000}"/>
    <cellStyle name="40% - Énfasis4 2 3 2 2" xfId="10966" xr:uid="{39DA77C6-5CE1-41C6-A62A-E9D1BC17771D}"/>
    <cellStyle name="40% - Énfasis4 2 3 2 3" xfId="7035" xr:uid="{D68C8F1B-DFA7-4522-81C4-9D1D27BD9E42}"/>
    <cellStyle name="40% - Énfasis4 2 3 3" xfId="9030" xr:uid="{74EBAAE6-1EEA-47EA-8B53-65199E751E9D}"/>
    <cellStyle name="40% - Énfasis4 2 3 4" xfId="5098" xr:uid="{7406707E-0033-48CE-86BF-EB8B6F777CAE}"/>
    <cellStyle name="40% - Énfasis4 2 4" xfId="336" xr:uid="{00000000-0005-0000-0000-00004F010000}"/>
    <cellStyle name="40% - Énfasis4 2 4 2" xfId="10038" xr:uid="{C0316B7B-FF34-4166-914F-FEB2B9B846F8}"/>
    <cellStyle name="40% - Énfasis4 2 4 3" xfId="6107" xr:uid="{562D33B4-EE01-4585-A7AF-AAED270B96EB}"/>
    <cellStyle name="40% - Énfasis4 2 5" xfId="8101" xr:uid="{114F6D3B-BAA1-4812-BAC3-CB94D834D305}"/>
    <cellStyle name="40% - Énfasis4 2 6" xfId="4168" xr:uid="{3817E798-A149-4672-AE3F-CB1805602E46}"/>
    <cellStyle name="40% - Énfasis4 3" xfId="337" xr:uid="{00000000-0005-0000-0000-000050010000}"/>
    <cellStyle name="40% - Énfasis4 3 2" xfId="338" xr:uid="{00000000-0005-0000-0000-000051010000}"/>
    <cellStyle name="40% - Énfasis4 3 2 2" xfId="339" xr:uid="{00000000-0005-0000-0000-000052010000}"/>
    <cellStyle name="40% - Énfasis4 3 2 2 2" xfId="340" xr:uid="{00000000-0005-0000-0000-000053010000}"/>
    <cellStyle name="40% - Énfasis4 3 2 2 2 2" xfId="11427" xr:uid="{1A58630B-74BF-4079-9DA6-99D2CEFB7A91}"/>
    <cellStyle name="40% - Énfasis4 3 2 2 2 3" xfId="7496" xr:uid="{F2B594F8-C2BC-4E2C-9C6A-3ABC06AC35D1}"/>
    <cellStyle name="40% - Énfasis4 3 2 2 3" xfId="9491" xr:uid="{F512CB49-1AA5-4C27-983B-E4BE555BBB25}"/>
    <cellStyle name="40% - Énfasis4 3 2 2 4" xfId="5559" xr:uid="{CC9A5BA3-3BD4-4285-8A5B-02EC704BC597}"/>
    <cellStyle name="40% - Énfasis4 3 2 3" xfId="341" xr:uid="{00000000-0005-0000-0000-000054010000}"/>
    <cellStyle name="40% - Énfasis4 3 2 3 2" xfId="10497" xr:uid="{BC3882E5-E48E-412E-BAEE-309A1C5433C1}"/>
    <cellStyle name="40% - Énfasis4 3 2 3 3" xfId="6566" xr:uid="{977FAC83-3A31-458F-AA5D-B24480531D93}"/>
    <cellStyle name="40% - Énfasis4 3 2 4" xfId="8560" xr:uid="{BF259AAF-0D82-41B1-94FA-68B21662207E}"/>
    <cellStyle name="40% - Énfasis4 3 2 5" xfId="4628" xr:uid="{396351AA-3780-42B9-BF09-BFCF88653F9F}"/>
    <cellStyle name="40% - Énfasis4 3 3" xfId="342" xr:uid="{00000000-0005-0000-0000-000055010000}"/>
    <cellStyle name="40% - Énfasis4 3 3 2" xfId="343" xr:uid="{00000000-0005-0000-0000-000056010000}"/>
    <cellStyle name="40% - Énfasis4 3 3 2 2" xfId="10967" xr:uid="{2033E7D8-61F4-4F31-A3E6-F840C5CC28C8}"/>
    <cellStyle name="40% - Énfasis4 3 3 2 3" xfId="7036" xr:uid="{870889E7-EAF8-4AF8-B89C-EB94126999FA}"/>
    <cellStyle name="40% - Énfasis4 3 3 3" xfId="9031" xr:uid="{1F45C77C-B8A6-471C-A49F-E8DCCEE91E78}"/>
    <cellStyle name="40% - Énfasis4 3 3 4" xfId="5099" xr:uid="{66EA8A58-2358-44B2-B246-1AA98A6E6157}"/>
    <cellStyle name="40% - Énfasis4 3 4" xfId="344" xr:uid="{00000000-0005-0000-0000-000057010000}"/>
    <cellStyle name="40% - Énfasis4 3 4 2" xfId="10039" xr:uid="{ECB7B461-BB9C-4869-99BF-047B4DF4AE42}"/>
    <cellStyle name="40% - Énfasis4 3 4 3" xfId="6108" xr:uid="{78F425D3-CB66-4DD7-BA78-5D18EB9098AF}"/>
    <cellStyle name="40% - Énfasis4 3 5" xfId="8102" xr:uid="{262106D3-FA93-4132-ABB6-77706E7ADC91}"/>
    <cellStyle name="40% - Énfasis4 3 6" xfId="4169" xr:uid="{C8CE82C3-701A-454E-A307-E8B3BC0EFB29}"/>
    <cellStyle name="40% - Énfasis4 4" xfId="345" xr:uid="{00000000-0005-0000-0000-000058010000}"/>
    <cellStyle name="40% - Énfasis4 4 2" xfId="346" xr:uid="{00000000-0005-0000-0000-000059010000}"/>
    <cellStyle name="40% - Énfasis4 4 2 2" xfId="347" xr:uid="{00000000-0005-0000-0000-00005A010000}"/>
    <cellStyle name="40% - Énfasis4 4 2 2 2" xfId="11403" xr:uid="{BC1F0398-A85B-425C-B8EB-865BC038E6E1}"/>
    <cellStyle name="40% - Énfasis4 4 2 2 3" xfId="7472" xr:uid="{4B7FFF7E-69F5-4821-89EA-6260F0EEBC34}"/>
    <cellStyle name="40% - Énfasis4 4 2 3" xfId="9467" xr:uid="{E91D8C9F-A415-4B2D-9F8D-80892358009A}"/>
    <cellStyle name="40% - Énfasis4 4 2 4" xfId="5535" xr:uid="{8B90034C-8035-4619-B2DC-4DBC2F1750C9}"/>
    <cellStyle name="40% - Énfasis4 4 3" xfId="348" xr:uid="{00000000-0005-0000-0000-00005B010000}"/>
    <cellStyle name="40% - Énfasis4 4 3 2" xfId="10473" xr:uid="{40282D31-DB12-42C2-9284-80C057EE8345}"/>
    <cellStyle name="40% - Énfasis4 4 3 3" xfId="6542" xr:uid="{51D3D689-2343-43C8-9364-B881C7CFFBD9}"/>
    <cellStyle name="40% - Énfasis4 4 4" xfId="8536" xr:uid="{77C409C5-C39D-4984-B3D6-6839AFB05F5A}"/>
    <cellStyle name="40% - Énfasis4 4 5" xfId="4604" xr:uid="{328B7835-2487-4E68-9C02-7C5F151D4528}"/>
    <cellStyle name="40% - Énfasis4 5" xfId="349" xr:uid="{00000000-0005-0000-0000-00005C010000}"/>
    <cellStyle name="40% - Énfasis4 5 2" xfId="350" xr:uid="{00000000-0005-0000-0000-00005D010000}"/>
    <cellStyle name="40% - Énfasis4 5 2 2" xfId="351" xr:uid="{00000000-0005-0000-0000-00005E010000}"/>
    <cellStyle name="40% - Énfasis4 5 2 2 2" xfId="11864" xr:uid="{D51C6CBF-22B1-4D7E-A098-241422E69BA5}"/>
    <cellStyle name="40% - Énfasis4 5 2 2 3" xfId="7933" xr:uid="{168C34A9-5770-4E7B-805A-ADEE088A7B69}"/>
    <cellStyle name="40% - Énfasis4 5 2 3" xfId="9928" xr:uid="{120FEA81-9C49-46F3-93A4-3F0BC7723DB1}"/>
    <cellStyle name="40% - Énfasis4 5 2 4" xfId="5996" xr:uid="{6405C181-CE59-4A9F-B436-5FAEC1B6C068}"/>
    <cellStyle name="40% - Énfasis4 5 3" xfId="352" xr:uid="{00000000-0005-0000-0000-00005F010000}"/>
    <cellStyle name="40% - Énfasis4 5 3 2" xfId="10933" xr:uid="{7C61783A-E252-47D7-A7CD-C209CA57F927}"/>
    <cellStyle name="40% - Énfasis4 5 3 3" xfId="7002" xr:uid="{F3C437B4-6223-492A-A6FB-474B1672F25E}"/>
    <cellStyle name="40% - Énfasis4 5 4" xfId="8997" xr:uid="{EA4DA62D-7010-480C-9ECA-918B0BD788B2}"/>
    <cellStyle name="40% - Énfasis4 5 5" xfId="5065" xr:uid="{96A39DBA-29BE-4A2C-9D8C-98E5ECC66FA2}"/>
    <cellStyle name="40% - Énfasis4 6" xfId="353" xr:uid="{00000000-0005-0000-0000-000060010000}"/>
    <cellStyle name="40% - Énfasis4 6 2" xfId="354" xr:uid="{00000000-0005-0000-0000-000061010000}"/>
    <cellStyle name="40% - Énfasis4 6 2 2" xfId="10965" xr:uid="{D70D4266-2C2D-4EB8-8E6A-1DF84B347921}"/>
    <cellStyle name="40% - Énfasis4 6 2 3" xfId="7034" xr:uid="{78A151C6-FCA4-477D-814B-324DDDC3ACD4}"/>
    <cellStyle name="40% - Énfasis4 6 3" xfId="9029" xr:uid="{AAFE7694-B309-4215-9F02-47C08C5282A4}"/>
    <cellStyle name="40% - Énfasis4 6 4" xfId="5097" xr:uid="{C206E70C-EEEA-4A1C-8AEA-3EB5A91B560E}"/>
    <cellStyle name="40% - Énfasis4 7" xfId="355" xr:uid="{00000000-0005-0000-0000-000062010000}"/>
    <cellStyle name="40% - Énfasis4 7 2" xfId="356" xr:uid="{00000000-0005-0000-0000-000063010000}"/>
    <cellStyle name="40% - Énfasis4 7 2 2" xfId="11880" xr:uid="{0B38045A-0C4C-47F9-B8F0-672AE0ADE817}"/>
    <cellStyle name="40% - Énfasis4 7 2 3" xfId="7949" xr:uid="{692D4AB3-5C6C-4B8C-BE19-66761BA472FA}"/>
    <cellStyle name="40% - Énfasis4 7 3" xfId="9944" xr:uid="{2D40CD67-F0D6-4DB8-8653-B810AA719984}"/>
    <cellStyle name="40% - Énfasis4 7 4" xfId="6012" xr:uid="{A442C066-048D-44DF-B10A-60BE42FF53D7}"/>
    <cellStyle name="40% - Énfasis4 8" xfId="357" xr:uid="{00000000-0005-0000-0000-000064010000}"/>
    <cellStyle name="40% - Énfasis4 8 2" xfId="358" xr:uid="{00000000-0005-0000-0000-000065010000}"/>
    <cellStyle name="40% - Énfasis4 8 2 2" xfId="11902" xr:uid="{9FD61112-FA66-4B1F-92B7-95AAEFB280BC}"/>
    <cellStyle name="40% - Énfasis4 8 2 3" xfId="7971" xr:uid="{3997A1CD-B303-47BE-8EF1-BAF5C740BC62}"/>
    <cellStyle name="40% - Énfasis4 8 3" xfId="9966" xr:uid="{EAAB3ED2-3CE6-4EF1-A3F7-3FF72FB3A647}"/>
    <cellStyle name="40% - Énfasis4 8 4" xfId="6035" xr:uid="{01DF8ADB-82AB-4142-AD6F-A37CE1CC1992}"/>
    <cellStyle name="40% - Énfasis4 9" xfId="359" xr:uid="{00000000-0005-0000-0000-000066010000}"/>
    <cellStyle name="40% - Énfasis4 9 2" xfId="360" xr:uid="{00000000-0005-0000-0000-000067010000}"/>
    <cellStyle name="40% - Énfasis4 9 2 2" xfId="11922" xr:uid="{F6DF8B8F-1F61-41F3-906C-7B78424E5E48}"/>
    <cellStyle name="40% - Énfasis4 9 2 3" xfId="7991" xr:uid="{15845E42-D05C-46A7-BB3A-04CA46A647E9}"/>
    <cellStyle name="40% - Énfasis4 9 3" xfId="9986" xr:uid="{77555C56-480C-4BDA-9F13-009EDF40A06F}"/>
    <cellStyle name="40% - Énfasis4 9 4" xfId="6055" xr:uid="{E012D5B5-6514-4A31-BEDA-67653BDCB50F}"/>
    <cellStyle name="40% - Énfasis5" xfId="361" builtinId="47" customBuiltin="1"/>
    <cellStyle name="40% - Énfasis5 10" xfId="362" xr:uid="{00000000-0005-0000-0000-000069010000}"/>
    <cellStyle name="40% - Énfasis5 10 2" xfId="363" xr:uid="{00000000-0005-0000-0000-00006A010000}"/>
    <cellStyle name="40% - Énfasis5 10 2 2" xfId="11943" xr:uid="{BB972CE2-2803-407F-A4BB-39D930F135F6}"/>
    <cellStyle name="40% - Énfasis5 10 2 3" xfId="8012" xr:uid="{1A07032D-0E31-4FD1-8D1B-5E73353D2446}"/>
    <cellStyle name="40% - Énfasis5 10 3" xfId="10007" xr:uid="{9C56F1C1-DA1A-4563-86A2-AA7C6DC65B09}"/>
    <cellStyle name="40% - Énfasis5 10 4" xfId="6076" xr:uid="{EAE6279A-8EDA-4F21-A99E-9E7819AFC3F0}"/>
    <cellStyle name="40% - Énfasis5 11" xfId="364" xr:uid="{00000000-0005-0000-0000-00006B010000}"/>
    <cellStyle name="40% - Énfasis5 11 2" xfId="10040" xr:uid="{C26A331E-4943-4AE6-89C7-0380659AC2EC}"/>
    <cellStyle name="40% - Énfasis5 11 3" xfId="6109" xr:uid="{4557559D-49C0-4421-97F9-CFC674DCA583}"/>
    <cellStyle name="40% - Énfasis5 12" xfId="8038" xr:uid="{0C238C3F-A964-47BD-A87F-144A98755A1A}"/>
    <cellStyle name="40% - Énfasis5 12 2" xfId="11969" xr:uid="{6EC47505-AF3B-4973-9ABE-15EDC0232360}"/>
    <cellStyle name="40% - Énfasis5 13" xfId="8057" xr:uid="{44F422C6-5C88-4AF5-AD48-BBAAC16EE3BD}"/>
    <cellStyle name="40% - Énfasis5 13 2" xfId="11988" xr:uid="{48B1616A-2974-4BC5-BC0A-88BDC442C226}"/>
    <cellStyle name="40% - Énfasis5 14" xfId="8076" xr:uid="{34E69882-84CC-407C-AA22-64D969602402}"/>
    <cellStyle name="40% - Énfasis5 15" xfId="4145" xr:uid="{BD541F0F-8850-459D-AD04-313D4FD6DAA7}"/>
    <cellStyle name="40% - Énfasis5 16" xfId="12018" xr:uid="{E15A13B9-E729-47F5-BF15-CB43C163333C}"/>
    <cellStyle name="40% - Énfasis5 17" xfId="12055" xr:uid="{71412E48-7499-4D7D-91E1-C66F53B46DD9}"/>
    <cellStyle name="40% - Énfasis5 2" xfId="365" xr:uid="{00000000-0005-0000-0000-00006C010000}"/>
    <cellStyle name="40% - Énfasis5 2 2" xfId="366" xr:uid="{00000000-0005-0000-0000-00006D010000}"/>
    <cellStyle name="40% - Énfasis5 2 2 2" xfId="367" xr:uid="{00000000-0005-0000-0000-00006E010000}"/>
    <cellStyle name="40% - Énfasis5 2 2 2 2" xfId="368" xr:uid="{00000000-0005-0000-0000-00006F010000}"/>
    <cellStyle name="40% - Énfasis5 2 2 2 2 2" xfId="11428" xr:uid="{46D10751-6CEE-4657-8DD2-783838AD4DCE}"/>
    <cellStyle name="40% - Énfasis5 2 2 2 2 3" xfId="7497" xr:uid="{DFE5975B-5B7F-4645-A86B-01C89C50295E}"/>
    <cellStyle name="40% - Énfasis5 2 2 2 3" xfId="9492" xr:uid="{546E39E3-0E81-4A2E-989C-14D812C85C5A}"/>
    <cellStyle name="40% - Énfasis5 2 2 2 4" xfId="5560" xr:uid="{1A5A0FDE-47B9-4B60-B8A1-AE283C0325D1}"/>
    <cellStyle name="40% - Énfasis5 2 2 3" xfId="369" xr:uid="{00000000-0005-0000-0000-000070010000}"/>
    <cellStyle name="40% - Énfasis5 2 2 3 2" xfId="10498" xr:uid="{D012AC44-6E18-482E-B02B-0D0DC2000409}"/>
    <cellStyle name="40% - Énfasis5 2 2 3 3" xfId="6567" xr:uid="{88B54CD1-9813-45BF-AA1F-50C487F3E057}"/>
    <cellStyle name="40% - Énfasis5 2 2 4" xfId="8561" xr:uid="{A10557C0-D41C-4995-8DF3-5388F07587C3}"/>
    <cellStyle name="40% - Énfasis5 2 2 5" xfId="4629" xr:uid="{1E7BB77F-166A-4FEF-85DF-7A1812A27ED4}"/>
    <cellStyle name="40% - Énfasis5 2 3" xfId="370" xr:uid="{00000000-0005-0000-0000-000071010000}"/>
    <cellStyle name="40% - Énfasis5 2 3 2" xfId="371" xr:uid="{00000000-0005-0000-0000-000072010000}"/>
    <cellStyle name="40% - Énfasis5 2 3 2 2" xfId="10969" xr:uid="{A4C45F66-0D59-41A3-8541-1C7D4E02FFB2}"/>
    <cellStyle name="40% - Énfasis5 2 3 2 3" xfId="7038" xr:uid="{205ABE7C-B2C1-4458-8486-C0E58A4257B9}"/>
    <cellStyle name="40% - Énfasis5 2 3 3" xfId="9033" xr:uid="{AE5BF66B-3A4E-4CF6-83E6-04AF779365E1}"/>
    <cellStyle name="40% - Énfasis5 2 3 4" xfId="5101" xr:uid="{A0C7D5B1-6293-4EE1-9C60-5EBDCDD34E1F}"/>
    <cellStyle name="40% - Énfasis5 2 4" xfId="372" xr:uid="{00000000-0005-0000-0000-000073010000}"/>
    <cellStyle name="40% - Énfasis5 2 4 2" xfId="10041" xr:uid="{659689F7-74EA-4869-94DB-A8F59D65ADC0}"/>
    <cellStyle name="40% - Énfasis5 2 4 3" xfId="6110" xr:uid="{A71541A1-5C83-4788-8539-4CBDC92F70C9}"/>
    <cellStyle name="40% - Énfasis5 2 5" xfId="8103" xr:uid="{DE7A9150-47FB-48CF-80F1-7B01373CD339}"/>
    <cellStyle name="40% - Énfasis5 2 6" xfId="4170" xr:uid="{4CD0660E-A646-4B30-9CB5-B19F324E6CBC}"/>
    <cellStyle name="40% - Énfasis5 3" xfId="373" xr:uid="{00000000-0005-0000-0000-000074010000}"/>
    <cellStyle name="40% - Énfasis5 3 2" xfId="374" xr:uid="{00000000-0005-0000-0000-000075010000}"/>
    <cellStyle name="40% - Énfasis5 3 2 2" xfId="375" xr:uid="{00000000-0005-0000-0000-000076010000}"/>
    <cellStyle name="40% - Énfasis5 3 2 2 2" xfId="376" xr:uid="{00000000-0005-0000-0000-000077010000}"/>
    <cellStyle name="40% - Énfasis5 3 2 2 2 2" xfId="11429" xr:uid="{AEC898B2-BFBC-4340-BA49-0D823F7F2A83}"/>
    <cellStyle name="40% - Énfasis5 3 2 2 2 3" xfId="7498" xr:uid="{DD1251B8-4B7C-4848-BB4E-62A8AFF0B625}"/>
    <cellStyle name="40% - Énfasis5 3 2 2 3" xfId="9493" xr:uid="{D725B7DE-E2BE-4548-A7A0-A40258A60A1F}"/>
    <cellStyle name="40% - Énfasis5 3 2 2 4" xfId="5561" xr:uid="{40FC0380-F592-4015-8F64-21DEBC6B636F}"/>
    <cellStyle name="40% - Énfasis5 3 2 3" xfId="377" xr:uid="{00000000-0005-0000-0000-000078010000}"/>
    <cellStyle name="40% - Énfasis5 3 2 3 2" xfId="10499" xr:uid="{AE5E0BB1-0962-448C-99AC-27A9BF98B67A}"/>
    <cellStyle name="40% - Énfasis5 3 2 3 3" xfId="6568" xr:uid="{3D617B4C-A8CE-4286-8159-DB3C5C881706}"/>
    <cellStyle name="40% - Énfasis5 3 2 4" xfId="8562" xr:uid="{33F442E9-189A-4A1E-A3A0-551D095DA346}"/>
    <cellStyle name="40% - Énfasis5 3 2 5" xfId="4630" xr:uid="{0FB8A2C8-A517-472D-B32C-F99213771ED5}"/>
    <cellStyle name="40% - Énfasis5 3 3" xfId="378" xr:uid="{00000000-0005-0000-0000-000079010000}"/>
    <cellStyle name="40% - Énfasis5 3 3 2" xfId="379" xr:uid="{00000000-0005-0000-0000-00007A010000}"/>
    <cellStyle name="40% - Énfasis5 3 3 2 2" xfId="10970" xr:uid="{B4DDDC57-F29B-4AE8-AAAD-70AB58C48F2B}"/>
    <cellStyle name="40% - Énfasis5 3 3 2 3" xfId="7039" xr:uid="{7C0239C5-AFE2-4F47-91E8-4298A2AF14FC}"/>
    <cellStyle name="40% - Énfasis5 3 3 3" xfId="9034" xr:uid="{B228805B-04C0-44FC-97D0-6847A13EABE4}"/>
    <cellStyle name="40% - Énfasis5 3 3 4" xfId="5102" xr:uid="{8C89CEF5-FA9A-4DEF-8B92-8A789E15670F}"/>
    <cellStyle name="40% - Énfasis5 3 4" xfId="380" xr:uid="{00000000-0005-0000-0000-00007B010000}"/>
    <cellStyle name="40% - Énfasis5 3 4 2" xfId="10042" xr:uid="{A9A7D303-EBF7-4C84-90BB-E192CE7F318E}"/>
    <cellStyle name="40% - Énfasis5 3 4 3" xfId="6111" xr:uid="{2B18047F-0030-4F98-BEF3-4F8BD89E9917}"/>
    <cellStyle name="40% - Énfasis5 3 5" xfId="8104" xr:uid="{1F235727-33F0-492B-A8D6-F909F34E3F84}"/>
    <cellStyle name="40% - Énfasis5 3 6" xfId="4171" xr:uid="{FAB03692-CA70-47B8-9207-6913026EAC16}"/>
    <cellStyle name="40% - Énfasis5 4" xfId="381" xr:uid="{00000000-0005-0000-0000-00007C010000}"/>
    <cellStyle name="40% - Énfasis5 4 2" xfId="382" xr:uid="{00000000-0005-0000-0000-00007D010000}"/>
    <cellStyle name="40% - Énfasis5 4 2 2" xfId="383" xr:uid="{00000000-0005-0000-0000-00007E010000}"/>
    <cellStyle name="40% - Énfasis5 4 2 2 2" xfId="11405" xr:uid="{93E63F83-2335-4F96-ACC9-DCB2275EB4B1}"/>
    <cellStyle name="40% - Énfasis5 4 2 2 3" xfId="7474" xr:uid="{6E56DF49-CBB0-4449-BBA0-DF4C70F6756E}"/>
    <cellStyle name="40% - Énfasis5 4 2 3" xfId="9469" xr:uid="{93815D41-61E8-4475-B974-C769EFF39C62}"/>
    <cellStyle name="40% - Énfasis5 4 2 4" xfId="5537" xr:uid="{A068F8D1-43B4-4783-9156-8FDF65095191}"/>
    <cellStyle name="40% - Énfasis5 4 3" xfId="384" xr:uid="{00000000-0005-0000-0000-00007F010000}"/>
    <cellStyle name="40% - Énfasis5 4 3 2" xfId="10475" xr:uid="{438F010C-2107-4061-B10E-2E037F97BBD1}"/>
    <cellStyle name="40% - Énfasis5 4 3 3" xfId="6544" xr:uid="{812FAA45-D1C3-4A2D-9F95-EFB661541C83}"/>
    <cellStyle name="40% - Énfasis5 4 4" xfId="8538" xr:uid="{8B653738-F386-4EA5-BF2C-0D3F6B3775A4}"/>
    <cellStyle name="40% - Énfasis5 4 5" xfId="4606" xr:uid="{52444D35-DA45-4961-A23A-97CD7BCDAB5F}"/>
    <cellStyle name="40% - Énfasis5 5" xfId="385" xr:uid="{00000000-0005-0000-0000-000080010000}"/>
    <cellStyle name="40% - Énfasis5 5 2" xfId="386" xr:uid="{00000000-0005-0000-0000-000081010000}"/>
    <cellStyle name="40% - Énfasis5 5 2 2" xfId="387" xr:uid="{00000000-0005-0000-0000-000082010000}"/>
    <cellStyle name="40% - Énfasis5 5 2 2 2" xfId="11866" xr:uid="{F5AEB46B-43AD-402F-89F3-857B73E491B9}"/>
    <cellStyle name="40% - Énfasis5 5 2 2 3" xfId="7935" xr:uid="{EDCE926A-44C0-4727-8692-6208C32534AC}"/>
    <cellStyle name="40% - Énfasis5 5 2 3" xfId="9930" xr:uid="{5FF5B6F1-767F-4231-8A84-E0E9ECE243A0}"/>
    <cellStyle name="40% - Énfasis5 5 2 4" xfId="5998" xr:uid="{42717CD0-7DDF-4288-9CC1-AF572DF670EB}"/>
    <cellStyle name="40% - Énfasis5 5 3" xfId="388" xr:uid="{00000000-0005-0000-0000-000083010000}"/>
    <cellStyle name="40% - Énfasis5 5 3 2" xfId="10935" xr:uid="{EB85DDDB-1C24-4940-B63A-63AD00970AFB}"/>
    <cellStyle name="40% - Énfasis5 5 3 3" xfId="7004" xr:uid="{D0DD475B-C9C8-41BC-9A9C-847043807DF8}"/>
    <cellStyle name="40% - Énfasis5 5 4" xfId="8999" xr:uid="{72D3EAD2-5110-43BA-A22A-A406CDE11B79}"/>
    <cellStyle name="40% - Énfasis5 5 5" xfId="5067" xr:uid="{E35827FF-74A6-4C09-B577-B48825F05C6F}"/>
    <cellStyle name="40% - Énfasis5 6" xfId="389" xr:uid="{00000000-0005-0000-0000-000084010000}"/>
    <cellStyle name="40% - Énfasis5 6 2" xfId="390" xr:uid="{00000000-0005-0000-0000-000085010000}"/>
    <cellStyle name="40% - Énfasis5 6 2 2" xfId="10968" xr:uid="{D4CBCFAC-D0B2-4D69-94F6-B2D1E848D4E8}"/>
    <cellStyle name="40% - Énfasis5 6 2 3" xfId="7037" xr:uid="{1133CFFF-70CA-4BFB-8C40-32B37D65F477}"/>
    <cellStyle name="40% - Énfasis5 6 3" xfId="9032" xr:uid="{34236A76-8649-48C3-A58B-3488D762C7B0}"/>
    <cellStyle name="40% - Énfasis5 6 4" xfId="5100" xr:uid="{29E565C2-1CD4-4A38-AA65-126C24A6CB98}"/>
    <cellStyle name="40% - Énfasis5 7" xfId="391" xr:uid="{00000000-0005-0000-0000-000086010000}"/>
    <cellStyle name="40% - Énfasis5 7 2" xfId="392" xr:uid="{00000000-0005-0000-0000-000087010000}"/>
    <cellStyle name="40% - Énfasis5 7 2 2" xfId="11881" xr:uid="{3A16057D-CB0B-4E01-9F6F-D22DEB83F465}"/>
    <cellStyle name="40% - Énfasis5 7 2 3" xfId="7950" xr:uid="{B14F97B0-6F95-43D6-A8A2-EA0F01F67827}"/>
    <cellStyle name="40% - Énfasis5 7 3" xfId="9945" xr:uid="{84AC5C3A-3BDE-41C9-9F05-0FFCAA4D0F47}"/>
    <cellStyle name="40% - Énfasis5 7 4" xfId="6013" xr:uid="{ADBCB629-9491-40F8-ADD6-1201F42D17BE}"/>
    <cellStyle name="40% - Énfasis5 8" xfId="393" xr:uid="{00000000-0005-0000-0000-000088010000}"/>
    <cellStyle name="40% - Énfasis5 8 2" xfId="394" xr:uid="{00000000-0005-0000-0000-000089010000}"/>
    <cellStyle name="40% - Énfasis5 8 2 2" xfId="11903" xr:uid="{DFD581CC-34A2-4984-AAAD-B7DFD77DCC11}"/>
    <cellStyle name="40% - Énfasis5 8 2 3" xfId="7972" xr:uid="{88B91231-E2AE-4E38-BF17-4BF0CD390BA7}"/>
    <cellStyle name="40% - Énfasis5 8 3" xfId="9967" xr:uid="{E4306727-7DAA-4D50-A500-7A3DF14472B2}"/>
    <cellStyle name="40% - Énfasis5 8 4" xfId="6036" xr:uid="{BDC24A10-51DD-4684-8324-A38031F4CA95}"/>
    <cellStyle name="40% - Énfasis5 9" xfId="395" xr:uid="{00000000-0005-0000-0000-00008A010000}"/>
    <cellStyle name="40% - Énfasis5 9 2" xfId="396" xr:uid="{00000000-0005-0000-0000-00008B010000}"/>
    <cellStyle name="40% - Énfasis5 9 2 2" xfId="11923" xr:uid="{1F7FA727-C823-46BC-BCE6-6E328D549B6E}"/>
    <cellStyle name="40% - Énfasis5 9 2 3" xfId="7992" xr:uid="{1F85234D-7333-41CA-B542-81F29D3C9C85}"/>
    <cellStyle name="40% - Énfasis5 9 3" xfId="9987" xr:uid="{28064CF0-7A5E-4F6A-AA68-56FC80782F89}"/>
    <cellStyle name="40% - Énfasis5 9 4" xfId="6056" xr:uid="{A14F5DA4-F406-4A5F-A7E7-FEC0490A0F39}"/>
    <cellStyle name="40% - Énfasis6" xfId="397" builtinId="51" customBuiltin="1"/>
    <cellStyle name="40% - Énfasis6 10" xfId="398" xr:uid="{00000000-0005-0000-0000-00008D010000}"/>
    <cellStyle name="40% - Énfasis6 10 2" xfId="399" xr:uid="{00000000-0005-0000-0000-00008E010000}"/>
    <cellStyle name="40% - Énfasis6 10 2 2" xfId="11944" xr:uid="{9B5D01D6-F792-4450-A177-7AC707C2FA43}"/>
    <cellStyle name="40% - Énfasis6 10 2 3" xfId="8013" xr:uid="{B4908847-5542-41F0-9C83-6306FAF24120}"/>
    <cellStyle name="40% - Énfasis6 10 3" xfId="10008" xr:uid="{1C5666D7-2328-4457-ACD4-52A513CB7220}"/>
    <cellStyle name="40% - Énfasis6 10 4" xfId="6077" xr:uid="{DC57288D-2645-4B20-B002-6F09029B5E20}"/>
    <cellStyle name="40% - Énfasis6 11" xfId="400" xr:uid="{00000000-0005-0000-0000-00008F010000}"/>
    <cellStyle name="40% - Énfasis6 11 2" xfId="10043" xr:uid="{A2D804D7-B99B-4CBF-B253-75BE34FD8682}"/>
    <cellStyle name="40% - Énfasis6 11 3" xfId="6112" xr:uid="{E82257F7-9766-4BBB-BC42-B701BCB4A2D1}"/>
    <cellStyle name="40% - Énfasis6 12" xfId="8041" xr:uid="{5EF7047F-3FBA-4D9C-AE85-9653FC0BB244}"/>
    <cellStyle name="40% - Énfasis6 12 2" xfId="11972" xr:uid="{0FBCBAC1-D31E-4F31-BFAF-96D17AE4105B}"/>
    <cellStyle name="40% - Énfasis6 13" xfId="8060" xr:uid="{6E872864-882C-4382-8C90-C6451A8F8450}"/>
    <cellStyle name="40% - Énfasis6 13 2" xfId="11991" xr:uid="{9CB2B05C-1F5F-4C10-8637-A8231E3B7019}"/>
    <cellStyle name="40% - Énfasis6 14" xfId="8079" xr:uid="{914AE1C9-F37D-4039-B9BC-269DEC2E2A90}"/>
    <cellStyle name="40% - Énfasis6 15" xfId="4148" xr:uid="{684B9099-EF1A-422B-8BBC-A9C2367AD1AA}"/>
    <cellStyle name="40% - Énfasis6 16" xfId="12021" xr:uid="{1F100BB4-49AC-41E3-A0A9-1EE33744A9A3}"/>
    <cellStyle name="40% - Énfasis6 17" xfId="12058" xr:uid="{4F58110E-01FE-4B0D-9AD2-706035BEEF14}"/>
    <cellStyle name="40% - Énfasis6 2" xfId="401" xr:uid="{00000000-0005-0000-0000-000090010000}"/>
    <cellStyle name="40% - Énfasis6 2 2" xfId="402" xr:uid="{00000000-0005-0000-0000-000091010000}"/>
    <cellStyle name="40% - Énfasis6 2 2 2" xfId="403" xr:uid="{00000000-0005-0000-0000-000092010000}"/>
    <cellStyle name="40% - Énfasis6 2 2 2 2" xfId="404" xr:uid="{00000000-0005-0000-0000-000093010000}"/>
    <cellStyle name="40% - Énfasis6 2 2 2 2 2" xfId="11430" xr:uid="{D70D5A76-3FF5-4E94-816F-B1919738D6E4}"/>
    <cellStyle name="40% - Énfasis6 2 2 2 2 3" xfId="7499" xr:uid="{AE536DBD-F961-4D7B-804F-6D79E84CA24F}"/>
    <cellStyle name="40% - Énfasis6 2 2 2 3" xfId="9494" xr:uid="{8DD093B7-AA0E-4EE7-B0F4-F0003B607EC8}"/>
    <cellStyle name="40% - Énfasis6 2 2 2 4" xfId="5562" xr:uid="{837AE910-69B0-4201-9A4E-8FF98FDDDE83}"/>
    <cellStyle name="40% - Énfasis6 2 2 3" xfId="405" xr:uid="{00000000-0005-0000-0000-000094010000}"/>
    <cellStyle name="40% - Énfasis6 2 2 3 2" xfId="10500" xr:uid="{7EE4A74E-B10B-4795-8236-9778E2F67B6F}"/>
    <cellStyle name="40% - Énfasis6 2 2 3 3" xfId="6569" xr:uid="{32B6528F-21C7-4295-95FC-E5A095CE246B}"/>
    <cellStyle name="40% - Énfasis6 2 2 4" xfId="8563" xr:uid="{8E6B9ABE-C69B-4A97-B2B6-2DF75CABA292}"/>
    <cellStyle name="40% - Énfasis6 2 2 5" xfId="4631" xr:uid="{4A378829-44C2-4B5F-A48E-E7845EB1D4B2}"/>
    <cellStyle name="40% - Énfasis6 2 3" xfId="406" xr:uid="{00000000-0005-0000-0000-000095010000}"/>
    <cellStyle name="40% - Énfasis6 2 3 2" xfId="407" xr:uid="{00000000-0005-0000-0000-000096010000}"/>
    <cellStyle name="40% - Énfasis6 2 3 2 2" xfId="10972" xr:uid="{17C634C9-7F86-4262-9910-066E9D6E165F}"/>
    <cellStyle name="40% - Énfasis6 2 3 2 3" xfId="7041" xr:uid="{D56266FF-8827-4297-8DCC-955E667DC309}"/>
    <cellStyle name="40% - Énfasis6 2 3 3" xfId="9036" xr:uid="{7A37A939-CEEA-4CCA-B444-53AEDB208EBC}"/>
    <cellStyle name="40% - Énfasis6 2 3 4" xfId="5104" xr:uid="{F49EB277-E00A-41FD-991D-985419E976B7}"/>
    <cellStyle name="40% - Énfasis6 2 4" xfId="408" xr:uid="{00000000-0005-0000-0000-000097010000}"/>
    <cellStyle name="40% - Énfasis6 2 4 2" xfId="10044" xr:uid="{C783F00D-038E-4970-BB28-2969022F033A}"/>
    <cellStyle name="40% - Énfasis6 2 4 3" xfId="6113" xr:uid="{CC0BF35C-E77A-41C1-B468-E3BF657A14DF}"/>
    <cellStyle name="40% - Énfasis6 2 5" xfId="8105" xr:uid="{A9501CB8-4738-4646-90B1-EB0E51C3CD02}"/>
    <cellStyle name="40% - Énfasis6 2 6" xfId="4172" xr:uid="{A76AC1B0-4E80-4D49-A706-A6A8CC6CD90E}"/>
    <cellStyle name="40% - Énfasis6 3" xfId="409" xr:uid="{00000000-0005-0000-0000-000098010000}"/>
    <cellStyle name="40% - Énfasis6 3 2" xfId="410" xr:uid="{00000000-0005-0000-0000-000099010000}"/>
    <cellStyle name="40% - Énfasis6 3 2 2" xfId="411" xr:uid="{00000000-0005-0000-0000-00009A010000}"/>
    <cellStyle name="40% - Énfasis6 3 2 2 2" xfId="412" xr:uid="{00000000-0005-0000-0000-00009B010000}"/>
    <cellStyle name="40% - Énfasis6 3 2 2 2 2" xfId="11431" xr:uid="{FB392D94-D3FE-4575-BF27-68ABBFC41BC6}"/>
    <cellStyle name="40% - Énfasis6 3 2 2 2 3" xfId="7500" xr:uid="{9850184C-CDDF-408D-9D6B-88EDC0B18DB1}"/>
    <cellStyle name="40% - Énfasis6 3 2 2 3" xfId="9495" xr:uid="{DAF58067-702C-4999-BDBA-F81C5956EBA4}"/>
    <cellStyle name="40% - Énfasis6 3 2 2 4" xfId="5563" xr:uid="{C146DDC5-424A-4C25-B40D-A6938721987C}"/>
    <cellStyle name="40% - Énfasis6 3 2 3" xfId="413" xr:uid="{00000000-0005-0000-0000-00009C010000}"/>
    <cellStyle name="40% - Énfasis6 3 2 3 2" xfId="10501" xr:uid="{A53F4BDC-E75D-453B-B163-9EB4CD5167DB}"/>
    <cellStyle name="40% - Énfasis6 3 2 3 3" xfId="6570" xr:uid="{CCDB29F6-9187-484A-854C-30C1F4513A6C}"/>
    <cellStyle name="40% - Énfasis6 3 2 4" xfId="8564" xr:uid="{D5C6764C-70E6-47EB-9931-09CA97B4DCF8}"/>
    <cellStyle name="40% - Énfasis6 3 2 5" xfId="4632" xr:uid="{07108717-B42D-48C6-947B-C15C4902A110}"/>
    <cellStyle name="40% - Énfasis6 3 3" xfId="414" xr:uid="{00000000-0005-0000-0000-00009D010000}"/>
    <cellStyle name="40% - Énfasis6 3 3 2" xfId="415" xr:uid="{00000000-0005-0000-0000-00009E010000}"/>
    <cellStyle name="40% - Énfasis6 3 3 2 2" xfId="10973" xr:uid="{B1D6359A-B515-4C3C-AA47-A562F09DBB9B}"/>
    <cellStyle name="40% - Énfasis6 3 3 2 3" xfId="7042" xr:uid="{4A3BE7AC-C526-48ED-8942-DDA7D16865F5}"/>
    <cellStyle name="40% - Énfasis6 3 3 3" xfId="9037" xr:uid="{07B8BDC0-2C78-4B59-9FF0-FC792F197F80}"/>
    <cellStyle name="40% - Énfasis6 3 3 4" xfId="5105" xr:uid="{632DE62E-7866-4CF9-9307-EBCBCB8FA93F}"/>
    <cellStyle name="40% - Énfasis6 3 4" xfId="416" xr:uid="{00000000-0005-0000-0000-00009F010000}"/>
    <cellStyle name="40% - Énfasis6 3 4 2" xfId="10045" xr:uid="{24142BF5-4102-4A0F-BE3C-7FBC54C8F3F1}"/>
    <cellStyle name="40% - Énfasis6 3 4 3" xfId="6114" xr:uid="{65F54023-A1CE-4A65-8A04-DF2AF72B4E17}"/>
    <cellStyle name="40% - Énfasis6 3 5" xfId="8106" xr:uid="{1BDFA172-328E-4995-90F7-CA79ED2B9843}"/>
    <cellStyle name="40% - Énfasis6 3 6" xfId="4173" xr:uid="{C763E71A-9F4E-4385-B835-65627F047598}"/>
    <cellStyle name="40% - Énfasis6 4" xfId="417" xr:uid="{00000000-0005-0000-0000-0000A0010000}"/>
    <cellStyle name="40% - Énfasis6 4 2" xfId="418" xr:uid="{00000000-0005-0000-0000-0000A1010000}"/>
    <cellStyle name="40% - Énfasis6 4 2 2" xfId="419" xr:uid="{00000000-0005-0000-0000-0000A2010000}"/>
    <cellStyle name="40% - Énfasis6 4 2 2 2" xfId="11407" xr:uid="{0847D9B5-6D8C-48C4-9BD7-14FBC493C979}"/>
    <cellStyle name="40% - Énfasis6 4 2 2 3" xfId="7476" xr:uid="{E41058CA-63D3-4008-BDDA-85F8F07F1F2D}"/>
    <cellStyle name="40% - Énfasis6 4 2 3" xfId="9471" xr:uid="{0B7901D4-725B-4576-B64B-7E84ECBBD91A}"/>
    <cellStyle name="40% - Énfasis6 4 2 4" xfId="5539" xr:uid="{AA6198EB-8E36-4161-ADC6-6CE2DC20C047}"/>
    <cellStyle name="40% - Énfasis6 4 3" xfId="420" xr:uid="{00000000-0005-0000-0000-0000A3010000}"/>
    <cellStyle name="40% - Énfasis6 4 3 2" xfId="10477" xr:uid="{000B0233-F4BD-4DC6-872D-751A30709F05}"/>
    <cellStyle name="40% - Énfasis6 4 3 3" xfId="6546" xr:uid="{FE1760E7-2326-41A1-B8EF-86521AE4A1CA}"/>
    <cellStyle name="40% - Énfasis6 4 4" xfId="8540" xr:uid="{AFF2CBBE-AD68-4013-8173-2FFFA8BAEA23}"/>
    <cellStyle name="40% - Énfasis6 4 5" xfId="4608" xr:uid="{4E7D8973-5B31-42AF-BC67-42FBA0D9E68C}"/>
    <cellStyle name="40% - Énfasis6 5" xfId="421" xr:uid="{00000000-0005-0000-0000-0000A4010000}"/>
    <cellStyle name="40% - Énfasis6 5 2" xfId="422" xr:uid="{00000000-0005-0000-0000-0000A5010000}"/>
    <cellStyle name="40% - Énfasis6 5 2 2" xfId="423" xr:uid="{00000000-0005-0000-0000-0000A6010000}"/>
    <cellStyle name="40% - Énfasis6 5 2 2 2" xfId="11868" xr:uid="{FD9EE5A8-C09E-4366-A106-08F8CD617230}"/>
    <cellStyle name="40% - Énfasis6 5 2 2 3" xfId="7937" xr:uid="{43A609FA-A1B1-41BC-BE5F-240185575E65}"/>
    <cellStyle name="40% - Énfasis6 5 2 3" xfId="9932" xr:uid="{68865A66-CB37-48B5-95F1-D6BA7257EA7C}"/>
    <cellStyle name="40% - Énfasis6 5 2 4" xfId="6000" xr:uid="{5C495079-4077-4CD5-A059-1C9395BE9A74}"/>
    <cellStyle name="40% - Énfasis6 5 3" xfId="424" xr:uid="{00000000-0005-0000-0000-0000A7010000}"/>
    <cellStyle name="40% - Énfasis6 5 3 2" xfId="10937" xr:uid="{16D798B4-6A54-4E77-8A06-CD1F0AF4CF03}"/>
    <cellStyle name="40% - Énfasis6 5 3 3" xfId="7006" xr:uid="{B788BAA8-E149-4781-8516-0994E676372E}"/>
    <cellStyle name="40% - Énfasis6 5 4" xfId="9001" xr:uid="{1AF6CD00-5EB5-427A-ACD7-24134CE70BE1}"/>
    <cellStyle name="40% - Énfasis6 5 5" xfId="5069" xr:uid="{87988442-29CA-4BC6-87E5-F689DC75509C}"/>
    <cellStyle name="40% - Énfasis6 6" xfId="425" xr:uid="{00000000-0005-0000-0000-0000A8010000}"/>
    <cellStyle name="40% - Énfasis6 6 2" xfId="426" xr:uid="{00000000-0005-0000-0000-0000A9010000}"/>
    <cellStyle name="40% - Énfasis6 6 2 2" xfId="10971" xr:uid="{A49A5032-93A0-44EF-ADB9-93BD31088230}"/>
    <cellStyle name="40% - Énfasis6 6 2 3" xfId="7040" xr:uid="{5CFF4039-670F-4E74-81F8-CB9C02C4BFE5}"/>
    <cellStyle name="40% - Énfasis6 6 3" xfId="9035" xr:uid="{78D83375-F7D7-4057-9DCC-E80C89F790B8}"/>
    <cellStyle name="40% - Énfasis6 6 4" xfId="5103" xr:uid="{7705EA61-473B-4F73-ACC8-045FF4F640E1}"/>
    <cellStyle name="40% - Énfasis6 7" xfId="427" xr:uid="{00000000-0005-0000-0000-0000AA010000}"/>
    <cellStyle name="40% - Énfasis6 7 2" xfId="428" xr:uid="{00000000-0005-0000-0000-0000AB010000}"/>
    <cellStyle name="40% - Énfasis6 7 2 2" xfId="11882" xr:uid="{38051599-2F4F-44C3-BBFF-2879C728A288}"/>
    <cellStyle name="40% - Énfasis6 7 2 3" xfId="7951" xr:uid="{1CD01D5C-5259-4263-8446-CE48C76DAC8B}"/>
    <cellStyle name="40% - Énfasis6 7 3" xfId="9946" xr:uid="{D8EA1DAF-780A-497B-AB02-2C70B50E9FAD}"/>
    <cellStyle name="40% - Énfasis6 7 4" xfId="6014" xr:uid="{17BA5CCD-EDFD-4590-A3CE-01C87DFBEE0A}"/>
    <cellStyle name="40% - Énfasis6 8" xfId="429" xr:uid="{00000000-0005-0000-0000-0000AC010000}"/>
    <cellStyle name="40% - Énfasis6 8 2" xfId="430" xr:uid="{00000000-0005-0000-0000-0000AD010000}"/>
    <cellStyle name="40% - Énfasis6 8 2 2" xfId="11904" xr:uid="{990521B2-EB5D-4A06-B0F9-AA95F2734370}"/>
    <cellStyle name="40% - Énfasis6 8 2 3" xfId="7973" xr:uid="{94012713-DB00-423D-9775-52ACB16D6185}"/>
    <cellStyle name="40% - Énfasis6 8 3" xfId="9968" xr:uid="{794EA47C-52AD-439D-B9BE-D96DAAC86F70}"/>
    <cellStyle name="40% - Énfasis6 8 4" xfId="6037" xr:uid="{D527DB7B-D6A3-48A7-BD28-A3A908296FCE}"/>
    <cellStyle name="40% - Énfasis6 9" xfId="431" xr:uid="{00000000-0005-0000-0000-0000AE010000}"/>
    <cellStyle name="40% - Énfasis6 9 2" xfId="432" xr:uid="{00000000-0005-0000-0000-0000AF010000}"/>
    <cellStyle name="40% - Énfasis6 9 2 2" xfId="11924" xr:uid="{12135756-F433-46A8-8001-9A2D42F6DA2F}"/>
    <cellStyle name="40% - Énfasis6 9 2 3" xfId="7993" xr:uid="{3733864E-CE20-4FD6-A4FE-B4B079DCB84A}"/>
    <cellStyle name="40% - Énfasis6 9 3" xfId="9988" xr:uid="{EF94A8AB-849F-459A-838B-5A7FA22A8F7C}"/>
    <cellStyle name="40% - Énfasis6 9 4" xfId="6057" xr:uid="{47EC174E-73A2-4260-A825-6A94D2BA7623}"/>
    <cellStyle name="60% - Énfasis1" xfId="433" builtinId="32" customBuiltin="1"/>
    <cellStyle name="60% - Énfasis1 10" xfId="12007" xr:uid="{C18E07F3-66A7-4E49-BA12-9A9343CFF156}"/>
    <cellStyle name="60% - Énfasis1 11" xfId="12041" xr:uid="{E09B2069-7E7D-4AFC-A161-7A0919F3A555}"/>
    <cellStyle name="60% - Énfasis1 2" xfId="434" xr:uid="{00000000-0005-0000-0000-0000B1010000}"/>
    <cellStyle name="60% - Énfasis1 2 2" xfId="435" xr:uid="{00000000-0005-0000-0000-0000B2010000}"/>
    <cellStyle name="60% - Énfasis1 2 2 2" xfId="11883" xr:uid="{51F46926-A734-433A-860A-E70486AA8B37}"/>
    <cellStyle name="60% - Énfasis1 2 2 3" xfId="7952" xr:uid="{124A14F9-8F4B-4463-9DFB-C47030BA21D7}"/>
    <cellStyle name="60% - Énfasis1 2 3" xfId="9947" xr:uid="{B88A4E7D-E70C-42E1-8B61-FC425CC3AB60}"/>
    <cellStyle name="60% - Énfasis1 2 4" xfId="6015" xr:uid="{561FB188-5A27-4A0C-A1A2-545E9D189D63}"/>
    <cellStyle name="60% - Énfasis1 3" xfId="436" xr:uid="{00000000-0005-0000-0000-0000B3010000}"/>
    <cellStyle name="60% - Énfasis1 3 2" xfId="437" xr:uid="{00000000-0005-0000-0000-0000B4010000}"/>
    <cellStyle name="60% - Énfasis1 3 2 2" xfId="11905" xr:uid="{69DDE081-79C3-4988-AA05-31EFA9CE5A68}"/>
    <cellStyle name="60% - Énfasis1 3 2 3" xfId="7974" xr:uid="{4884CAFB-A561-4046-803C-AFC6BF80D9F6}"/>
    <cellStyle name="60% - Énfasis1 3 3" xfId="438" xr:uid="{00000000-0005-0000-0000-0000B5010000}"/>
    <cellStyle name="60% - Énfasis1 3 3 2" xfId="9969" xr:uid="{ACDA5C7E-AA72-41D3-9D2B-03C536407DC1}"/>
    <cellStyle name="60% - Énfasis1 3 4" xfId="6038" xr:uid="{567C8015-4D1F-424C-B888-7DEBB8C9FCCF}"/>
    <cellStyle name="60% - Énfasis1 4" xfId="439" xr:uid="{00000000-0005-0000-0000-0000B6010000}"/>
    <cellStyle name="60% - Énfasis1 4 2" xfId="440" xr:uid="{00000000-0005-0000-0000-0000B7010000}"/>
    <cellStyle name="60% - Énfasis1 4 2 2" xfId="11925" xr:uid="{5A2D02A8-5E0C-41DB-AA14-4AC52AD72AE8}"/>
    <cellStyle name="60% - Énfasis1 4 2 3" xfId="7994" xr:uid="{2E90AE9D-84E4-44CD-9B40-AF8B2B680234}"/>
    <cellStyle name="60% - Énfasis1 4 3" xfId="9989" xr:uid="{FD3BDECC-631B-4879-85AF-50592AA411A2}"/>
    <cellStyle name="60% - Énfasis1 4 4" xfId="6058" xr:uid="{83766E4F-A774-4637-9438-291E4A6981EE}"/>
    <cellStyle name="60% - Énfasis1 5" xfId="441" xr:uid="{00000000-0005-0000-0000-0000B8010000}"/>
    <cellStyle name="60% - Énfasis1 6" xfId="8027" xr:uid="{671B0C67-30BF-4364-955C-CE336453688F}"/>
    <cellStyle name="60% - Énfasis1 6 2" xfId="11958" xr:uid="{A202A704-1102-4541-B29D-45865F6E8BD5}"/>
    <cellStyle name="60% - Énfasis1 7" xfId="8046" xr:uid="{ACA05E4C-D0B1-48E3-82BD-C7DE2B6610B3}"/>
    <cellStyle name="60% - Énfasis1 7 2" xfId="11977" xr:uid="{15230947-CCD6-496F-A600-6EAB809A5281}"/>
    <cellStyle name="60% - Énfasis1 8" xfId="8065" xr:uid="{0572EFE6-49ED-4A03-B05B-1F8B2A942965}"/>
    <cellStyle name="60% - Énfasis1 9" xfId="4134" xr:uid="{0DE16597-D1B2-42C5-B182-3960917AED34}"/>
    <cellStyle name="60% - Énfasis2" xfId="442" builtinId="36" customBuiltin="1"/>
    <cellStyle name="60% - Énfasis2 10" xfId="12010" xr:uid="{26BF7A02-0C00-43F5-94E1-3D4AB2485787}"/>
    <cellStyle name="60% - Énfasis2 11" xfId="12045" xr:uid="{74670DA1-B2DB-45B7-8B49-5F5445057AEC}"/>
    <cellStyle name="60% - Énfasis2 2" xfId="443" xr:uid="{00000000-0005-0000-0000-0000BA010000}"/>
    <cellStyle name="60% - Énfasis2 2 2" xfId="444" xr:uid="{00000000-0005-0000-0000-0000BB010000}"/>
    <cellStyle name="60% - Énfasis2 2 2 2" xfId="11884" xr:uid="{F8E0F298-460D-4E95-8476-9F74981AE941}"/>
    <cellStyle name="60% - Énfasis2 2 2 3" xfId="7953" xr:uid="{76F824BB-CA61-4667-A31A-6E74C6CB666B}"/>
    <cellStyle name="60% - Énfasis2 2 3" xfId="9948" xr:uid="{232D9C71-556C-4247-82F5-8C7870057D28}"/>
    <cellStyle name="60% - Énfasis2 2 4" xfId="6016" xr:uid="{410D3AD0-5C4C-4828-A8F0-D128F98E3038}"/>
    <cellStyle name="60% - Énfasis2 3" xfId="445" xr:uid="{00000000-0005-0000-0000-0000BC010000}"/>
    <cellStyle name="60% - Énfasis2 3 2" xfId="446" xr:uid="{00000000-0005-0000-0000-0000BD010000}"/>
    <cellStyle name="60% - Énfasis2 3 2 2" xfId="11906" xr:uid="{9F6649BC-BC25-44F4-A815-0B9EFCDA5361}"/>
    <cellStyle name="60% - Énfasis2 3 2 3" xfId="7975" xr:uid="{C7BE53CE-B625-4AE0-A60E-C1A3666162B9}"/>
    <cellStyle name="60% - Énfasis2 3 3" xfId="447" xr:uid="{00000000-0005-0000-0000-0000BE010000}"/>
    <cellStyle name="60% - Énfasis2 3 3 2" xfId="9970" xr:uid="{5771C0B4-C676-46D3-818A-D7F12E06FDD9}"/>
    <cellStyle name="60% - Énfasis2 3 4" xfId="6039" xr:uid="{1D4F4719-0213-4458-9B16-BABE855645BB}"/>
    <cellStyle name="60% - Énfasis2 4" xfId="448" xr:uid="{00000000-0005-0000-0000-0000BF010000}"/>
    <cellStyle name="60% - Énfasis2 4 2" xfId="449" xr:uid="{00000000-0005-0000-0000-0000C0010000}"/>
    <cellStyle name="60% - Énfasis2 4 2 2" xfId="11926" xr:uid="{44152A23-7D22-4A8B-88F7-27195F695ADA}"/>
    <cellStyle name="60% - Énfasis2 4 2 3" xfId="7995" xr:uid="{24789831-BC1F-4A80-8B3F-131605CC4BBD}"/>
    <cellStyle name="60% - Énfasis2 4 3" xfId="9990" xr:uid="{BC314C0E-9836-451F-86D1-283D9B0E4A41}"/>
    <cellStyle name="60% - Énfasis2 4 4" xfId="6059" xr:uid="{203153A7-C060-49C2-9961-59C228BEF429}"/>
    <cellStyle name="60% - Énfasis2 5" xfId="450" xr:uid="{00000000-0005-0000-0000-0000C1010000}"/>
    <cellStyle name="60% - Énfasis2 6" xfId="8030" xr:uid="{6146897F-0DB6-441C-808B-CBAB14B63D06}"/>
    <cellStyle name="60% - Énfasis2 6 2" xfId="11961" xr:uid="{22DBB598-DBB7-42A8-939A-2F2528C621B8}"/>
    <cellStyle name="60% - Énfasis2 7" xfId="8049" xr:uid="{C68D927F-CFFC-4109-ACA3-CAE518CAD6FF}"/>
    <cellStyle name="60% - Énfasis2 7 2" xfId="11980" xr:uid="{15E41586-A200-4B07-B338-7BC9A7AFBC10}"/>
    <cellStyle name="60% - Énfasis2 8" xfId="8068" xr:uid="{A7D60BDC-0C7E-48EA-AA30-D8762D859D49}"/>
    <cellStyle name="60% - Énfasis2 9" xfId="4137" xr:uid="{45034D08-217F-4AC9-9DE9-FE77A65D4F6C}"/>
    <cellStyle name="60% - Énfasis3" xfId="451" builtinId="40" customBuiltin="1"/>
    <cellStyle name="60% - Énfasis3 10" xfId="12013" xr:uid="{EAEC3A56-B589-4191-9ABC-C9AA4F40E873}"/>
    <cellStyle name="60% - Énfasis3 11" xfId="12048" xr:uid="{2A21D7DD-554A-43BA-98A9-C51827B0B85E}"/>
    <cellStyle name="60% - Énfasis3 2" xfId="452" xr:uid="{00000000-0005-0000-0000-0000C3010000}"/>
    <cellStyle name="60% - Énfasis3 2 2" xfId="453" xr:uid="{00000000-0005-0000-0000-0000C4010000}"/>
    <cellStyle name="60% - Énfasis3 2 2 2" xfId="11885" xr:uid="{6CA5BB8D-DB16-452A-9D02-7D05B55659D4}"/>
    <cellStyle name="60% - Énfasis3 2 2 3" xfId="7954" xr:uid="{C3A7FD05-F703-4B57-890A-5DCC760CBABB}"/>
    <cellStyle name="60% - Énfasis3 2 3" xfId="9949" xr:uid="{21F45DF4-ECEC-4290-B80E-A0B1F68F7268}"/>
    <cellStyle name="60% - Énfasis3 2 4" xfId="6017" xr:uid="{0496FF57-9EBE-4BEC-BCB6-A7C706B0D7AE}"/>
    <cellStyle name="60% - Énfasis3 3" xfId="454" xr:uid="{00000000-0005-0000-0000-0000C5010000}"/>
    <cellStyle name="60% - Énfasis3 3 2" xfId="455" xr:uid="{00000000-0005-0000-0000-0000C6010000}"/>
    <cellStyle name="60% - Énfasis3 3 2 2" xfId="11907" xr:uid="{9A032BB1-0C4B-4B48-BD4A-1C67F49C9F02}"/>
    <cellStyle name="60% - Énfasis3 3 2 3" xfId="7976" xr:uid="{69AE1CC9-0192-49D1-92E3-7860451BCFBB}"/>
    <cellStyle name="60% - Énfasis3 3 3" xfId="456" xr:uid="{00000000-0005-0000-0000-0000C7010000}"/>
    <cellStyle name="60% - Énfasis3 3 3 2" xfId="9971" xr:uid="{69FFFB27-7E74-4D3D-8276-F7EF15247D43}"/>
    <cellStyle name="60% - Énfasis3 3 4" xfId="6040" xr:uid="{B53C8B33-4764-4F7D-BA72-4D9DAAE0FB89}"/>
    <cellStyle name="60% - Énfasis3 4" xfId="457" xr:uid="{00000000-0005-0000-0000-0000C8010000}"/>
    <cellStyle name="60% - Énfasis3 4 2" xfId="458" xr:uid="{00000000-0005-0000-0000-0000C9010000}"/>
    <cellStyle name="60% - Énfasis3 4 2 2" xfId="11927" xr:uid="{017FDDDB-576A-4539-B19C-D2F2A25C994C}"/>
    <cellStyle name="60% - Énfasis3 4 2 3" xfId="7996" xr:uid="{F06458FA-DBC3-46C7-A169-9D2526BFA0FA}"/>
    <cellStyle name="60% - Énfasis3 4 3" xfId="9991" xr:uid="{AA8BA25E-EA1B-4083-B368-ADF177DF0D1B}"/>
    <cellStyle name="60% - Énfasis3 4 4" xfId="6060" xr:uid="{461A404B-6DEB-4094-A4A5-520C3B2659D4}"/>
    <cellStyle name="60% - Énfasis3 5" xfId="459" xr:uid="{00000000-0005-0000-0000-0000CA010000}"/>
    <cellStyle name="60% - Énfasis3 6" xfId="8033" xr:uid="{3943653C-E55B-4009-8CED-138F8EE9532B}"/>
    <cellStyle name="60% - Énfasis3 6 2" xfId="11964" xr:uid="{693ED2B6-361A-4BCB-94EF-20EA9558B4BB}"/>
    <cellStyle name="60% - Énfasis3 7" xfId="8052" xr:uid="{7005C7DD-E046-4371-905D-CF5188B34257}"/>
    <cellStyle name="60% - Énfasis3 7 2" xfId="11983" xr:uid="{356C0394-7401-4C7C-9B52-7705031A3BAA}"/>
    <cellStyle name="60% - Énfasis3 8" xfId="8071" xr:uid="{6B7A8F25-F3C0-47C6-AE6B-959CD440B5A0}"/>
    <cellStyle name="60% - Énfasis3 9" xfId="4140" xr:uid="{A10C64E9-0945-4BBF-B741-BEBD28A8067A}"/>
    <cellStyle name="60% - Énfasis4" xfId="460" builtinId="44" customBuiltin="1"/>
    <cellStyle name="60% - Énfasis4 10" xfId="12016" xr:uid="{9308C300-F265-4202-AC8D-85ABFC1AFD06}"/>
    <cellStyle name="60% - Énfasis4 11" xfId="12052" xr:uid="{5A3EA316-2D69-464A-93BF-E07EE6B80721}"/>
    <cellStyle name="60% - Énfasis4 2" xfId="461" xr:uid="{00000000-0005-0000-0000-0000CC010000}"/>
    <cellStyle name="60% - Énfasis4 2 2" xfId="462" xr:uid="{00000000-0005-0000-0000-0000CD010000}"/>
    <cellStyle name="60% - Énfasis4 2 2 2" xfId="11886" xr:uid="{DD0A5D79-AFEF-4851-B7D1-FA8B436C2DCD}"/>
    <cellStyle name="60% - Énfasis4 2 2 3" xfId="7955" xr:uid="{38792485-05BC-47A5-BB76-F5B3F2E6EEE0}"/>
    <cellStyle name="60% - Énfasis4 2 3" xfId="9950" xr:uid="{18C34A35-61DE-464C-B0AA-B56EBACEC653}"/>
    <cellStyle name="60% - Énfasis4 2 4" xfId="6018" xr:uid="{159B855C-6AB8-43B2-9E11-620E3DAC518C}"/>
    <cellStyle name="60% - Énfasis4 3" xfId="463" xr:uid="{00000000-0005-0000-0000-0000CE010000}"/>
    <cellStyle name="60% - Énfasis4 3 2" xfId="464" xr:uid="{00000000-0005-0000-0000-0000CF010000}"/>
    <cellStyle name="60% - Énfasis4 3 2 2" xfId="11908" xr:uid="{D9388C8C-DC7D-42C5-A039-83F366B43ADB}"/>
    <cellStyle name="60% - Énfasis4 3 2 3" xfId="7977" xr:uid="{8159EE3E-6D11-4DE9-B889-56EF6943E90C}"/>
    <cellStyle name="60% - Énfasis4 3 3" xfId="465" xr:uid="{00000000-0005-0000-0000-0000D0010000}"/>
    <cellStyle name="60% - Énfasis4 3 3 2" xfId="9972" xr:uid="{F37CBB46-74F7-417A-909B-785CA0BE26DF}"/>
    <cellStyle name="60% - Énfasis4 3 4" xfId="6041" xr:uid="{F25C3C26-6734-4563-93CB-8DB211830B61}"/>
    <cellStyle name="60% - Énfasis4 4" xfId="466" xr:uid="{00000000-0005-0000-0000-0000D1010000}"/>
    <cellStyle name="60% - Énfasis4 4 2" xfId="467" xr:uid="{00000000-0005-0000-0000-0000D2010000}"/>
    <cellStyle name="60% - Énfasis4 4 2 2" xfId="11928" xr:uid="{DF177268-402B-48DF-AE3B-A5E32F6C8841}"/>
    <cellStyle name="60% - Énfasis4 4 2 3" xfId="7997" xr:uid="{E4D0570C-BD41-4BC4-A5A0-D8BD9267D563}"/>
    <cellStyle name="60% - Énfasis4 4 3" xfId="9992" xr:uid="{F0C90703-A34D-4D98-9571-21D553878BF2}"/>
    <cellStyle name="60% - Énfasis4 4 4" xfId="6061" xr:uid="{5D61EEED-CC31-48A0-AD18-92A4624CA851}"/>
    <cellStyle name="60% - Énfasis4 5" xfId="468" xr:uid="{00000000-0005-0000-0000-0000D3010000}"/>
    <cellStyle name="60% - Énfasis4 6" xfId="8036" xr:uid="{C1F564DE-A92A-471E-B93C-659CB69F886C}"/>
    <cellStyle name="60% - Énfasis4 6 2" xfId="11967" xr:uid="{DBF5DFB2-A21D-4491-8650-7E4F3D9D26DF}"/>
    <cellStyle name="60% - Énfasis4 7" xfId="8055" xr:uid="{E86F6BA1-9ACD-47C4-BF78-7ABDAE6328B5}"/>
    <cellStyle name="60% - Énfasis4 7 2" xfId="11986" xr:uid="{5632AFC2-9EF9-4328-BD01-594B2981BC0B}"/>
    <cellStyle name="60% - Énfasis4 8" xfId="8074" xr:uid="{A5110FA0-9B78-476A-BBF3-0C241E3B6D7B}"/>
    <cellStyle name="60% - Énfasis4 9" xfId="4143" xr:uid="{3EAB8ABB-B054-47B3-98DD-A641BE61F656}"/>
    <cellStyle name="60% - Énfasis5" xfId="469" builtinId="48" customBuiltin="1"/>
    <cellStyle name="60% - Énfasis5 10" xfId="12019" xr:uid="{8AD49D52-D859-4194-B793-40F9EAD22E9B}"/>
    <cellStyle name="60% - Énfasis5 11" xfId="12056" xr:uid="{75F03C90-2D3A-4C6F-9CFB-35D6CB00DD62}"/>
    <cellStyle name="60% - Énfasis5 2" xfId="470" xr:uid="{00000000-0005-0000-0000-0000D5010000}"/>
    <cellStyle name="60% - Énfasis5 2 2" xfId="471" xr:uid="{00000000-0005-0000-0000-0000D6010000}"/>
    <cellStyle name="60% - Énfasis5 2 2 2" xfId="11887" xr:uid="{CA070874-5CA8-4104-84BA-687C4C6B873E}"/>
    <cellStyle name="60% - Énfasis5 2 2 3" xfId="7956" xr:uid="{49D07F49-E421-44A2-98D2-C1041C0A5000}"/>
    <cellStyle name="60% - Énfasis5 2 3" xfId="9951" xr:uid="{43B6E5AF-5281-4D61-B6E4-11C499D8FB6A}"/>
    <cellStyle name="60% - Énfasis5 2 4" xfId="6019" xr:uid="{F021D96C-9662-40B5-A013-498527124B88}"/>
    <cellStyle name="60% - Énfasis5 3" xfId="472" xr:uid="{00000000-0005-0000-0000-0000D7010000}"/>
    <cellStyle name="60% - Énfasis5 3 2" xfId="473" xr:uid="{00000000-0005-0000-0000-0000D8010000}"/>
    <cellStyle name="60% - Énfasis5 3 2 2" xfId="11909" xr:uid="{DD82FFA2-875F-4795-8594-A5DDB35FA1D3}"/>
    <cellStyle name="60% - Énfasis5 3 2 3" xfId="7978" xr:uid="{AA304BF3-7C7A-4694-B2FF-9D5E506D5BDB}"/>
    <cellStyle name="60% - Énfasis5 3 3" xfId="474" xr:uid="{00000000-0005-0000-0000-0000D9010000}"/>
    <cellStyle name="60% - Énfasis5 3 3 2" xfId="9973" xr:uid="{AE052696-F31B-4F54-A9C0-7330F8C6113E}"/>
    <cellStyle name="60% - Énfasis5 3 4" xfId="6042" xr:uid="{3F8B8186-A828-41FC-9067-DDAAF54BAAE4}"/>
    <cellStyle name="60% - Énfasis5 4" xfId="475" xr:uid="{00000000-0005-0000-0000-0000DA010000}"/>
    <cellStyle name="60% - Énfasis5 4 2" xfId="476" xr:uid="{00000000-0005-0000-0000-0000DB010000}"/>
    <cellStyle name="60% - Énfasis5 4 2 2" xfId="11929" xr:uid="{9B33C338-D711-4CAA-98F1-26CA488691AE}"/>
    <cellStyle name="60% - Énfasis5 4 2 3" xfId="7998" xr:uid="{0F3B793B-01F7-4B89-9FA1-E0042315E071}"/>
    <cellStyle name="60% - Énfasis5 4 3" xfId="9993" xr:uid="{CC2E5B91-31F2-406D-A72B-B1949B5A2C08}"/>
    <cellStyle name="60% - Énfasis5 4 4" xfId="6062" xr:uid="{E74541A8-094F-4B28-97BE-708E0F417DA3}"/>
    <cellStyle name="60% - Énfasis5 5" xfId="477" xr:uid="{00000000-0005-0000-0000-0000DC010000}"/>
    <cellStyle name="60% - Énfasis5 6" xfId="8039" xr:uid="{C9A2AD3B-D3A4-490C-8894-9738A29A7835}"/>
    <cellStyle name="60% - Énfasis5 6 2" xfId="11970" xr:uid="{73955249-C15B-48B4-BC87-476ED357BC49}"/>
    <cellStyle name="60% - Énfasis5 7" xfId="8058" xr:uid="{E1F8A8C8-F3EC-4933-8874-7C5015D07378}"/>
    <cellStyle name="60% - Énfasis5 7 2" xfId="11989" xr:uid="{506FD712-D8D3-45A7-B664-0C0A9DBF4A52}"/>
    <cellStyle name="60% - Énfasis5 8" xfId="8077" xr:uid="{77ACB3B7-381F-45B0-ADD5-CEBBD724DA58}"/>
    <cellStyle name="60% - Énfasis5 9" xfId="4146" xr:uid="{7518AC82-28A1-48CE-82DD-A5A53F4932FD}"/>
    <cellStyle name="60% - Énfasis6" xfId="478" builtinId="52" customBuiltin="1"/>
    <cellStyle name="60% - Énfasis6 10" xfId="12022" xr:uid="{27981052-83BB-4FD4-A96D-C92A3E41FD3A}"/>
    <cellStyle name="60% - Énfasis6 11" xfId="12059" xr:uid="{182B92D7-AC98-4986-9687-448CF3AE3D4C}"/>
    <cellStyle name="60% - Énfasis6 2" xfId="479" xr:uid="{00000000-0005-0000-0000-0000DE010000}"/>
    <cellStyle name="60% - Énfasis6 2 2" xfId="480" xr:uid="{00000000-0005-0000-0000-0000DF010000}"/>
    <cellStyle name="60% - Énfasis6 2 2 2" xfId="11888" xr:uid="{D072E59D-6D57-44E2-9E84-049EB342061E}"/>
    <cellStyle name="60% - Énfasis6 2 2 3" xfId="7957" xr:uid="{3CF6025B-874F-4A46-845C-B0DFCE9A72BC}"/>
    <cellStyle name="60% - Énfasis6 2 3" xfId="9952" xr:uid="{ACD0ECDA-B37D-40C7-8EA5-63290BC77526}"/>
    <cellStyle name="60% - Énfasis6 2 4" xfId="6020" xr:uid="{0E780D00-59CD-42D0-989D-A2FC82E13640}"/>
    <cellStyle name="60% - Énfasis6 3" xfId="481" xr:uid="{00000000-0005-0000-0000-0000E0010000}"/>
    <cellStyle name="60% - Énfasis6 3 2" xfId="482" xr:uid="{00000000-0005-0000-0000-0000E1010000}"/>
    <cellStyle name="60% - Énfasis6 3 2 2" xfId="11910" xr:uid="{43526D3C-6A65-45AB-877D-377BB5F183D8}"/>
    <cellStyle name="60% - Énfasis6 3 2 3" xfId="7979" xr:uid="{6F6AE1CC-41E3-4168-8850-D8EF3D65EDC5}"/>
    <cellStyle name="60% - Énfasis6 3 3" xfId="483" xr:uid="{00000000-0005-0000-0000-0000E2010000}"/>
    <cellStyle name="60% - Énfasis6 3 3 2" xfId="9974" xr:uid="{5A3E024D-AE65-4201-B841-0DC23C6CDDC8}"/>
    <cellStyle name="60% - Énfasis6 3 4" xfId="6043" xr:uid="{784812CC-56DC-404D-97A2-69755833DE65}"/>
    <cellStyle name="60% - Énfasis6 4" xfId="484" xr:uid="{00000000-0005-0000-0000-0000E3010000}"/>
    <cellStyle name="60% - Énfasis6 4 2" xfId="485" xr:uid="{00000000-0005-0000-0000-0000E4010000}"/>
    <cellStyle name="60% - Énfasis6 4 2 2" xfId="11930" xr:uid="{E87538BE-0B4B-4740-BD7E-80C8A085BA5C}"/>
    <cellStyle name="60% - Énfasis6 4 2 3" xfId="7999" xr:uid="{BCF0F034-DAD3-49E1-83EB-87EF1E01713E}"/>
    <cellStyle name="60% - Énfasis6 4 3" xfId="9994" xr:uid="{2C8C5DED-69FE-4F6A-94F3-80736290A6E4}"/>
    <cellStyle name="60% - Énfasis6 4 4" xfId="6063" xr:uid="{51E148CD-E4B4-46F5-A460-A02153B4387B}"/>
    <cellStyle name="60% - Énfasis6 5" xfId="486" xr:uid="{00000000-0005-0000-0000-0000E5010000}"/>
    <cellStyle name="60% - Énfasis6 6" xfId="8042" xr:uid="{DC55357B-6365-4BC9-AE55-C4E68000648F}"/>
    <cellStyle name="60% - Énfasis6 6 2" xfId="11973" xr:uid="{7A51C508-2741-4504-BF03-41BB797077FF}"/>
    <cellStyle name="60% - Énfasis6 7" xfId="8061" xr:uid="{58B450B5-2595-4594-AAB9-3B7ED2DF5650}"/>
    <cellStyle name="60% - Énfasis6 7 2" xfId="11992" xr:uid="{7EA62ED7-14CB-4DA6-85C9-F2E64CFD9D62}"/>
    <cellStyle name="60% - Énfasis6 8" xfId="8080" xr:uid="{A90B930C-4C9D-409C-9BD9-57F5672DE0B3}"/>
    <cellStyle name="60% - Énfasis6 9" xfId="4149" xr:uid="{98AB371D-096C-4087-867E-1FBDFDB2CEAC}"/>
    <cellStyle name="Bueno" xfId="487" builtinId="26" customBuiltin="1"/>
    <cellStyle name="Cálculo" xfId="488" builtinId="22" customBuiltin="1"/>
    <cellStyle name="Celda de comprobación" xfId="489" builtinId="23" customBuiltin="1"/>
    <cellStyle name="Celda vinculada" xfId="490" builtinId="24" customBuiltin="1"/>
    <cellStyle name="Encabezado 1" xfId="491" builtinId="16" customBuiltin="1"/>
    <cellStyle name="Encabezado 4" xfId="492" builtinId="19" customBuiltin="1"/>
    <cellStyle name="Énfasis1" xfId="493" builtinId="29" customBuiltin="1"/>
    <cellStyle name="Énfasis2" xfId="494" builtinId="33" customBuiltin="1"/>
    <cellStyle name="Énfasis3" xfId="495" builtinId="37" customBuiltin="1"/>
    <cellStyle name="Énfasis4" xfId="496" builtinId="41" customBuiltin="1"/>
    <cellStyle name="Énfasis5" xfId="497" builtinId="45" customBuiltin="1"/>
    <cellStyle name="Énfasis6" xfId="498" builtinId="49" customBuiltin="1"/>
    <cellStyle name="Entrada" xfId="499" builtinId="20" customBuiltin="1"/>
    <cellStyle name="Euro" xfId="500" xr:uid="{00000000-0005-0000-0000-0000F3010000}"/>
    <cellStyle name="Incorrecto" xfId="501" builtinId="27" customBuiltin="1"/>
    <cellStyle name="Millares" xfId="502" builtinId="3"/>
    <cellStyle name="Millares [0]" xfId="503" builtinId="6"/>
    <cellStyle name="Millares [0] 2" xfId="504" xr:uid="{00000000-0005-0000-0000-0000F7010000}"/>
    <cellStyle name="Millares [0] 2 2" xfId="505" xr:uid="{00000000-0005-0000-0000-0000F8010000}"/>
    <cellStyle name="Millares [0] 2 2 2" xfId="11869" xr:uid="{7A3B326B-0B9E-4F77-A3E3-59D1A4D969A3}"/>
    <cellStyle name="Millares [0] 2 2 3" xfId="7938" xr:uid="{5898B164-55AA-4A2B-8376-65EE9EB736C7}"/>
    <cellStyle name="Millares [0] 2 2 4" xfId="12067" xr:uid="{34F30991-7701-4A93-8AA3-69D462048EA7}"/>
    <cellStyle name="Millares [0] 2 3" xfId="8082" xr:uid="{F797BA03-CEEE-43BC-A22E-921534B32129}"/>
    <cellStyle name="Millares [0] 2 3 2" xfId="12070" xr:uid="{38D4C3FF-B11D-4BA5-832B-43E7DB60C5B7}"/>
    <cellStyle name="Millares [0] 2 4" xfId="4123" xr:uid="{1FDDFC58-14FB-4E4A-B4A5-04766DFBA044}"/>
    <cellStyle name="Millares [0] 2 5" xfId="12061" xr:uid="{C264434C-EFE2-43EB-9B6A-CD2708F97686}"/>
    <cellStyle name="Millares [0] 3" xfId="506" xr:uid="{00000000-0005-0000-0000-0000F9010000}"/>
    <cellStyle name="Millares [0] 3 2" xfId="507" xr:uid="{00000000-0005-0000-0000-0000FA010000}"/>
    <cellStyle name="Millares [0] 3 2 2" xfId="9933" xr:uid="{BC098C52-8BFB-4274-8C1A-07248BF23CDA}"/>
    <cellStyle name="Millares [0] 3 3" xfId="6001" xr:uid="{D96C406B-B27F-4838-8096-9B5729E48CED}"/>
    <cellStyle name="Millares [0] 3 4" xfId="12064" xr:uid="{0C989B8D-CEA0-459C-B999-DA0DCF4914C4}"/>
    <cellStyle name="Millares [0] 4" xfId="508" xr:uid="{00000000-0005-0000-0000-0000FB010000}"/>
    <cellStyle name="Millares [0] 4 2" xfId="509" xr:uid="{00000000-0005-0000-0000-0000FC010000}"/>
    <cellStyle name="Millares [0] 4 3" xfId="8081" xr:uid="{29380DB7-88DD-4807-A476-EF60E97AA2C7}"/>
    <cellStyle name="Millares [0] 4 4" xfId="12069" xr:uid="{09D4BBB7-450F-45A8-8E08-83AC451C15B0}"/>
    <cellStyle name="Millares [0] 5" xfId="510" xr:uid="{00000000-0005-0000-0000-0000FD010000}"/>
    <cellStyle name="Millares [0] 6" xfId="4122" xr:uid="{2A728706-7CF0-412E-B6C4-4E64C959AC6C}"/>
    <cellStyle name="Millares [0] 7" xfId="12028" xr:uid="{7486AE18-4999-44BA-90FF-1B5255BBF986}"/>
    <cellStyle name="Millares 10" xfId="511" xr:uid="{00000000-0005-0000-0000-0000FE010000}"/>
    <cellStyle name="Millares 10 2" xfId="512" xr:uid="{00000000-0005-0000-0000-0000FF010000}"/>
    <cellStyle name="Millares 10 2 2" xfId="513" xr:uid="{00000000-0005-0000-0000-000000020000}"/>
    <cellStyle name="Millares 10 2 2 2" xfId="11855" xr:uid="{3F1D54D2-DF96-4567-B8FE-667F8CE87A8E}"/>
    <cellStyle name="Millares 10 2 2 3" xfId="7924" xr:uid="{84C59CF0-0040-4921-9802-882FDA49A051}"/>
    <cellStyle name="Millares 10 2 3" xfId="514" xr:uid="{00000000-0005-0000-0000-000001020000}"/>
    <cellStyle name="Millares 10 2 3 2" xfId="9919" xr:uid="{DBEBDB2F-ED94-4835-A758-48ECB99C7AC7}"/>
    <cellStyle name="Millares 10 2 4" xfId="5987" xr:uid="{27B473F5-4B5A-4003-AE78-A364FB556336}"/>
    <cellStyle name="Millares 10 3" xfId="515" xr:uid="{00000000-0005-0000-0000-000002020000}"/>
    <cellStyle name="Millares 10 3 2" xfId="10924" xr:uid="{45C71A0C-7486-46CA-B512-8DC58EC4D236}"/>
    <cellStyle name="Millares 10 3 3" xfId="6993" xr:uid="{A911FFB6-DC73-47F1-AF7F-0448A5E56999}"/>
    <cellStyle name="Millares 10 4" xfId="516" xr:uid="{00000000-0005-0000-0000-000003020000}"/>
    <cellStyle name="Millares 10 4 2" xfId="8988" xr:uid="{D12EE9C4-8492-4B51-AB45-04662EB10D38}"/>
    <cellStyle name="Millares 10 5" xfId="5056" xr:uid="{06DE70DF-3DF6-4C5D-A274-F6AB5A578C50}"/>
    <cellStyle name="Millares 100" xfId="517" xr:uid="{00000000-0005-0000-0000-000004020000}"/>
    <cellStyle name="Millares 101" xfId="518" xr:uid="{00000000-0005-0000-0000-000005020000}"/>
    <cellStyle name="Millares 102" xfId="519" xr:uid="{00000000-0005-0000-0000-000006020000}"/>
    <cellStyle name="Millares 103" xfId="8062" xr:uid="{71AA1871-AFC1-41E5-A9E2-28C158323126}"/>
    <cellStyle name="Millares 104" xfId="11996" xr:uid="{0DA3429C-C77E-45DE-ACFC-723E04456B87}"/>
    <cellStyle name="Millares 105" xfId="11995" xr:uid="{4570639A-97ED-4DA5-BCC7-6E3F8BAEBCED}"/>
    <cellStyle name="Millares 106" xfId="11998" xr:uid="{8D1311F4-3876-4FDA-9B80-E0655E856B27}"/>
    <cellStyle name="Millares 107" xfId="11999" xr:uid="{58F2F5B7-4C17-4AD1-9572-90159746EE56}"/>
    <cellStyle name="Millares 108" xfId="11997" xr:uid="{077D9F3A-5467-4CEB-B254-CB46D00B9DFE}"/>
    <cellStyle name="Millares 109" xfId="12000" xr:uid="{7017A265-EEE0-43AE-8567-7D75E44CCC48}"/>
    <cellStyle name="Millares 11" xfId="520" xr:uid="{00000000-0005-0000-0000-000007020000}"/>
    <cellStyle name="Millares 11 2" xfId="521" xr:uid="{00000000-0005-0000-0000-000008020000}"/>
    <cellStyle name="Millares 11 2 2" xfId="522" xr:uid="{00000000-0005-0000-0000-000009020000}"/>
    <cellStyle name="Millares 11 2 2 2" xfId="10974" xr:uid="{0E229610-1CB8-456D-9946-B55D916C5A27}"/>
    <cellStyle name="Millares 11 2 3" xfId="7043" xr:uid="{73B64B21-C8B9-462F-9ACC-4851FDCFCF25}"/>
    <cellStyle name="Millares 11 3" xfId="523" xr:uid="{00000000-0005-0000-0000-00000A020000}"/>
    <cellStyle name="Millares 11 3 2" xfId="9038" xr:uid="{B31EA0D6-E351-4445-94E7-1832C7071006}"/>
    <cellStyle name="Millares 11 4" xfId="5106" xr:uid="{529F1941-60CC-4109-98DD-1460F2AFB747}"/>
    <cellStyle name="Millares 110" xfId="12002" xr:uid="{70402256-68E5-4D16-A13A-EA917C5CCE06}"/>
    <cellStyle name="Millares 111" xfId="12003" xr:uid="{BA68B8D6-8CA3-447A-ADF4-2FF7526103ED}"/>
    <cellStyle name="Millares 112" xfId="12027" xr:uid="{07B23FA0-3637-4508-AA4D-0B46ED2E1AB4}"/>
    <cellStyle name="Millares 113" xfId="12031" xr:uid="{10A8FA32-BED5-4EA4-83D5-A7A0AEF3E50B}"/>
    <cellStyle name="Millares 114" xfId="12066" xr:uid="{15D16DE9-32DE-48C7-8AEF-1F1E69E84E13}"/>
    <cellStyle name="Millares 115" xfId="12038" xr:uid="{DCE9556C-67E5-49FA-AC51-5A6F17ADF878}"/>
    <cellStyle name="Millares 116" xfId="12081" xr:uid="{49D2CD2B-9183-4C4E-AA87-A6F8547E2944}"/>
    <cellStyle name="Millares 117" xfId="12074" xr:uid="{2707ACBA-2792-440C-A726-E4DF45CD78ED}"/>
    <cellStyle name="Millares 118" xfId="12033" xr:uid="{C52BD40D-A1A3-443A-B88B-D110CFC30178}"/>
    <cellStyle name="Millares 119" xfId="12032" xr:uid="{778089B3-47A8-411B-A0D5-F6B5332653DC}"/>
    <cellStyle name="Millares 12" xfId="524" xr:uid="{00000000-0005-0000-0000-00000B020000}"/>
    <cellStyle name="Millares 12 2" xfId="525" xr:uid="{00000000-0005-0000-0000-00000C020000}"/>
    <cellStyle name="Millares 12 2 2" xfId="526" xr:uid="{00000000-0005-0000-0000-00000D020000}"/>
    <cellStyle name="Millares 12 2 2 2" xfId="11891" xr:uid="{EE36B694-B238-4BD9-A3FE-FC3146657D70}"/>
    <cellStyle name="Millares 12 2 3" xfId="7960" xr:uid="{EAA512C0-9E71-402D-9B64-A010F03EA9F9}"/>
    <cellStyle name="Millares 12 3" xfId="527" xr:uid="{00000000-0005-0000-0000-00000E020000}"/>
    <cellStyle name="Millares 12 3 2" xfId="9955" xr:uid="{4538ECA3-5B8A-42E8-BC27-A559E394073C}"/>
    <cellStyle name="Millares 12 4" xfId="6024" xr:uid="{67ED178D-AA0B-4844-B0E7-4DBC9A868F62}"/>
    <cellStyle name="Millares 120" xfId="12037" xr:uid="{7AC40BDE-72BD-4CD6-AF79-09D91B4D98AB}"/>
    <cellStyle name="Millares 120 2" xfId="528" xr:uid="{00000000-0005-0000-0000-00000F020000}"/>
    <cellStyle name="Millares 120 2 3" xfId="529" xr:uid="{00000000-0005-0000-0000-000010020000}"/>
    <cellStyle name="Millares 120 2 3 2" xfId="530" xr:uid="{00000000-0005-0000-0000-000011020000}"/>
    <cellStyle name="Millares 121" xfId="12030" xr:uid="{EDFC8B18-5FF0-4E31-9BE5-69534CB5D693}"/>
    <cellStyle name="Millares 122" xfId="12084" xr:uid="{3C5E7407-5C0F-42E2-B6E1-BBC88690A554}"/>
    <cellStyle name="Millares 123" xfId="12075" xr:uid="{88F6E74A-883D-4766-B3D8-C3F33FF96B34}"/>
    <cellStyle name="Millares 124" xfId="12073" xr:uid="{3D1FFF96-FED2-4F12-8911-507D09821B6E}"/>
    <cellStyle name="Millares 125" xfId="12082" xr:uid="{89CFC881-7FEC-4D72-BC18-0A9E8014C43D}"/>
    <cellStyle name="Millares 126" xfId="12034" xr:uid="{E037D5C4-0768-4943-A20A-D6421EC5989E}"/>
    <cellStyle name="Millares 127" xfId="12083" xr:uid="{F170B9AA-32B5-4342-B079-E2689A0D4348}"/>
    <cellStyle name="Millares 128" xfId="12077" xr:uid="{FA7AB4A5-7C09-41BE-B4EC-1442CBBBB443}"/>
    <cellStyle name="Millares 129" xfId="12076" xr:uid="{C40C46F0-ED99-4039-9C0A-7F833692F46D}"/>
    <cellStyle name="Millares 13" xfId="531" xr:uid="{00000000-0005-0000-0000-000012020000}"/>
    <cellStyle name="Millares 13 2" xfId="532" xr:uid="{00000000-0005-0000-0000-000013020000}"/>
    <cellStyle name="Millares 13 2 2" xfId="10046" xr:uid="{7197EEAD-2315-4DB0-AC48-580EE484012E}"/>
    <cellStyle name="Millares 13 3" xfId="533" xr:uid="{00000000-0005-0000-0000-000014020000}"/>
    <cellStyle name="Millares 13 4" xfId="6115" xr:uid="{D9EB837E-D594-4289-97B4-73AE6FB58A43}"/>
    <cellStyle name="Millares 130" xfId="12080" xr:uid="{33D6AA47-73BC-427E-AC43-AAC6BF3A0A69}"/>
    <cellStyle name="Millares 131" xfId="12078" xr:uid="{1E6184DF-1729-48A5-8013-1D026A3F31C9}"/>
    <cellStyle name="Millares 132" xfId="12049" xr:uid="{B47D9D8E-1A9C-4767-B7C2-B34451261680}"/>
    <cellStyle name="Millares 133" xfId="12035" xr:uid="{2E45D053-364E-4851-8669-A8D3A558D010}"/>
    <cellStyle name="Millares 134" xfId="12029" xr:uid="{B17E6C7D-F01D-4684-BF38-9A8E06FC943D}"/>
    <cellStyle name="Millares 135" xfId="12053" xr:uid="{A08E56C3-38E1-4B72-8D13-3384D693B362}"/>
    <cellStyle name="Millares 136" xfId="12086" xr:uid="{8A597E56-5EDA-42D1-9491-49FCDA5CB070}"/>
    <cellStyle name="Millares 137" xfId="12085" xr:uid="{EF811D16-6EAB-482E-A47A-55B012CF340F}"/>
    <cellStyle name="Millares 138" xfId="12079" xr:uid="{45EEF9FC-3309-4454-834A-31935E93CF85}"/>
    <cellStyle name="Millares 139" xfId="12042" xr:uid="{74CB80A7-FB4C-4D06-AF0E-E44D453B2789}"/>
    <cellStyle name="Millares 14" xfId="534" xr:uid="{00000000-0005-0000-0000-000015020000}"/>
    <cellStyle name="Millares 14 2" xfId="535" xr:uid="{00000000-0005-0000-0000-000016020000}"/>
    <cellStyle name="Millares 14 2 2" xfId="11947" xr:uid="{85C7F2F2-73C2-4ABB-A35F-103C59DA2C62}"/>
    <cellStyle name="Millares 14 3" xfId="536" xr:uid="{00000000-0005-0000-0000-000017020000}"/>
    <cellStyle name="Millares 14 4" xfId="8016" xr:uid="{82C6C9AC-DFA1-4D18-BBA4-A018CE60EBB6}"/>
    <cellStyle name="Millares 15" xfId="537" xr:uid="{00000000-0005-0000-0000-000018020000}"/>
    <cellStyle name="Millares 15 2" xfId="538" xr:uid="{00000000-0005-0000-0000-000019020000}"/>
    <cellStyle name="Millares 15 2 2" xfId="11946" xr:uid="{60FDFEEA-2971-4D52-B619-88866097A6E9}"/>
    <cellStyle name="Millares 15 3" xfId="539" xr:uid="{00000000-0005-0000-0000-00001A020000}"/>
    <cellStyle name="Millares 15 4" xfId="8015" xr:uid="{FCC039EF-2BFF-4855-B9E3-4B99033C0B3C}"/>
    <cellStyle name="Millares 16" xfId="540" xr:uid="{00000000-0005-0000-0000-00001B020000}"/>
    <cellStyle name="Millares 16 2" xfId="541" xr:uid="{00000000-0005-0000-0000-00001C020000}"/>
    <cellStyle name="Millares 16 2 2" xfId="8107" xr:uid="{A4DFF9F1-FC3C-4AF9-9461-7922C8DFD40D}"/>
    <cellStyle name="Millares 16 3" xfId="542" xr:uid="{00000000-0005-0000-0000-00001D020000}"/>
    <cellStyle name="Millares 16 4" xfId="4174" xr:uid="{35798A27-DDE0-4227-81E4-759D5A7CEA81}"/>
    <cellStyle name="Millares 17" xfId="543" xr:uid="{00000000-0005-0000-0000-00001E020000}"/>
    <cellStyle name="Millares 17 2" xfId="544" xr:uid="{00000000-0005-0000-0000-00001F020000}"/>
    <cellStyle name="Millares 17 2 2" xfId="11949" xr:uid="{E94CE5B9-F6AD-455B-83B8-DC3E67A373DB}"/>
    <cellStyle name="Millares 17 3" xfId="545" xr:uid="{00000000-0005-0000-0000-000020020000}"/>
    <cellStyle name="Millares 17 4" xfId="8018" xr:uid="{676EEC45-BCF1-46CA-AAF2-8AFB88C342D7}"/>
    <cellStyle name="Millares 173" xfId="546" xr:uid="{00000000-0005-0000-0000-000021020000}"/>
    <cellStyle name="Millares 18" xfId="547" xr:uid="{00000000-0005-0000-0000-000022020000}"/>
    <cellStyle name="Millares 18 2" xfId="548" xr:uid="{00000000-0005-0000-0000-000023020000}"/>
    <cellStyle name="Millares 18 2 2" xfId="11952" xr:uid="{B40D18E9-70F5-4C5C-9950-12C850E6D27A}"/>
    <cellStyle name="Millares 18 3" xfId="549" xr:uid="{00000000-0005-0000-0000-000024020000}"/>
    <cellStyle name="Millares 18 4" xfId="8021" xr:uid="{4D4A11C0-9566-455C-9319-A83EA415B561}"/>
    <cellStyle name="Millares 19" xfId="550" xr:uid="{00000000-0005-0000-0000-000025020000}"/>
    <cellStyle name="Millares 19 2" xfId="551" xr:uid="{00000000-0005-0000-0000-000026020000}"/>
    <cellStyle name="Millares 19 2 2" xfId="11953" xr:uid="{3AE93999-F79B-4C86-8582-D8B8BE2732DD}"/>
    <cellStyle name="Millares 19 3" xfId="552" xr:uid="{00000000-0005-0000-0000-000027020000}"/>
    <cellStyle name="Millares 19 4" xfId="8022" xr:uid="{DCA8CCE1-207E-4A4F-9DF8-DD2397E67AE5}"/>
    <cellStyle name="Millares 2" xfId="553" xr:uid="{00000000-0005-0000-0000-000028020000}"/>
    <cellStyle name="Millares 2 10" xfId="554" xr:uid="{00000000-0005-0000-0000-000029020000}"/>
    <cellStyle name="Millares 2 10 10" xfId="555" xr:uid="{00000000-0005-0000-0000-00002A020000}"/>
    <cellStyle name="Millares 2 10 10 2" xfId="10048" xr:uid="{088890C2-45B2-4245-ACE8-D8736EF74F58}"/>
    <cellStyle name="Millares 2 10 10 3" xfId="6117" xr:uid="{AE613CBB-6AE5-48AB-A3FB-14E03858E7DE}"/>
    <cellStyle name="Millares 2 10 11" xfId="556" xr:uid="{00000000-0005-0000-0000-00002B020000}"/>
    <cellStyle name="Millares 2 10 11 2" xfId="8109" xr:uid="{1A6B5529-85A0-4E9A-BCA6-6C1EB5C83FA0}"/>
    <cellStyle name="Millares 2 10 12" xfId="4176" xr:uid="{3FBCD822-EC87-42CC-B046-AFA95DEA3182}"/>
    <cellStyle name="Millares 2 10 2" xfId="557" xr:uid="{00000000-0005-0000-0000-00002C020000}"/>
    <cellStyle name="Millares 2 10 2 2" xfId="558" xr:uid="{00000000-0005-0000-0000-00002D020000}"/>
    <cellStyle name="Millares 2 10 2 2 2" xfId="559" xr:uid="{00000000-0005-0000-0000-00002E020000}"/>
    <cellStyle name="Millares 2 10 2 2 2 2" xfId="560" xr:uid="{00000000-0005-0000-0000-00002F020000}"/>
    <cellStyle name="Millares 2 10 2 2 2 2 2" xfId="561" xr:uid="{00000000-0005-0000-0000-000030020000}"/>
    <cellStyle name="Millares 2 10 2 2 2 2 2 2" xfId="562" xr:uid="{00000000-0005-0000-0000-000031020000}"/>
    <cellStyle name="Millares 2 10 2 2 2 2 2 2 2" xfId="11437" xr:uid="{34CA2035-2A34-4B11-8564-4C0898E93852}"/>
    <cellStyle name="Millares 2 10 2 2 2 2 2 2 3" xfId="7506" xr:uid="{FAC19543-28F8-4690-BE0B-7F70C960EE38}"/>
    <cellStyle name="Millares 2 10 2 2 2 2 2 3" xfId="9501" xr:uid="{9F82A0E8-5AE0-4AC1-8CCD-194385F47353}"/>
    <cellStyle name="Millares 2 10 2 2 2 2 2 4" xfId="5569" xr:uid="{141B2DF2-FAC5-4631-BE44-C044EEEB7640}"/>
    <cellStyle name="Millares 2 10 2 2 2 2 3" xfId="563" xr:uid="{00000000-0005-0000-0000-000032020000}"/>
    <cellStyle name="Millares 2 10 2 2 2 2 3 2" xfId="10506" xr:uid="{5B2F9D3B-B013-4783-B794-75FA3DB91F9B}"/>
    <cellStyle name="Millares 2 10 2 2 2 2 3 3" xfId="6575" xr:uid="{A4E4F39E-37FD-4311-B148-047FFCBD417B}"/>
    <cellStyle name="Millares 2 10 2 2 2 2 4" xfId="8570" xr:uid="{38116497-199D-4988-BB20-88AD38CDDB07}"/>
    <cellStyle name="Millares 2 10 2 2 2 2 5" xfId="4638" xr:uid="{FE98C829-303C-4131-9050-2469BAA6E59D}"/>
    <cellStyle name="Millares 2 10 2 2 2 3" xfId="564" xr:uid="{00000000-0005-0000-0000-000033020000}"/>
    <cellStyle name="Millares 2 10 2 2 2 3 2" xfId="565" xr:uid="{00000000-0005-0000-0000-000034020000}"/>
    <cellStyle name="Millares 2 10 2 2 2 3 2 2" xfId="10979" xr:uid="{B117FE75-9B66-4B07-9A5C-CB5D6C1BCD08}"/>
    <cellStyle name="Millares 2 10 2 2 2 3 2 3" xfId="7048" xr:uid="{A3C374C4-2B72-44E4-A29D-FFA83B00CA5B}"/>
    <cellStyle name="Millares 2 10 2 2 2 3 3" xfId="9043" xr:uid="{418B4732-A9C3-4902-9AEE-825F0A0620E5}"/>
    <cellStyle name="Millares 2 10 2 2 2 3 4" xfId="5111" xr:uid="{9CB4986A-D034-4595-8D8B-DB11FF13BE87}"/>
    <cellStyle name="Millares 2 10 2 2 2 4" xfId="566" xr:uid="{00000000-0005-0000-0000-000035020000}"/>
    <cellStyle name="Millares 2 10 2 2 2 4 2" xfId="10051" xr:uid="{BF5A17A7-5852-4F94-BCDA-BE1B52A90E13}"/>
    <cellStyle name="Millares 2 10 2 2 2 4 3" xfId="6120" xr:uid="{E6725D8E-5DFE-4A02-8C7F-768E45B8F54C}"/>
    <cellStyle name="Millares 2 10 2 2 2 5" xfId="8112" xr:uid="{9E61E5FE-CC44-4AC1-9554-38D26D4D1FBA}"/>
    <cellStyle name="Millares 2 10 2 2 2 6" xfId="4179" xr:uid="{CBB6C21D-03C3-4838-BD36-7B5E923DE1BC}"/>
    <cellStyle name="Millares 2 10 2 2 3" xfId="567" xr:uid="{00000000-0005-0000-0000-000036020000}"/>
    <cellStyle name="Millares 2 10 2 2 3 2" xfId="568" xr:uid="{00000000-0005-0000-0000-000037020000}"/>
    <cellStyle name="Millares 2 10 2 2 3 2 2" xfId="569" xr:uid="{00000000-0005-0000-0000-000038020000}"/>
    <cellStyle name="Millares 2 10 2 2 3 2 2 2" xfId="570" xr:uid="{00000000-0005-0000-0000-000039020000}"/>
    <cellStyle name="Millares 2 10 2 2 3 2 2 2 2" xfId="11438" xr:uid="{8FE9CD64-4E39-41C2-A6A4-B14200901011}"/>
    <cellStyle name="Millares 2 10 2 2 3 2 2 2 3" xfId="7507" xr:uid="{049965AB-6B97-43AB-AEE6-984967D28D2D}"/>
    <cellStyle name="Millares 2 10 2 2 3 2 2 3" xfId="9502" xr:uid="{FC1DF952-A5C0-4E9F-8778-5218C3FC10D2}"/>
    <cellStyle name="Millares 2 10 2 2 3 2 2 4" xfId="5570" xr:uid="{647F768B-C33C-4FEA-8EA6-ED23648CD839}"/>
    <cellStyle name="Millares 2 10 2 2 3 2 3" xfId="571" xr:uid="{00000000-0005-0000-0000-00003A020000}"/>
    <cellStyle name="Millares 2 10 2 2 3 2 3 2" xfId="10507" xr:uid="{C8CFAF55-2417-4D2A-8DEC-D43B29539481}"/>
    <cellStyle name="Millares 2 10 2 2 3 2 3 3" xfId="6576" xr:uid="{F7298315-7B33-4B29-AA74-6E2E06E9A5E1}"/>
    <cellStyle name="Millares 2 10 2 2 3 2 4" xfId="8571" xr:uid="{3C9D2462-4334-4DD9-8C06-DEB02B0952D5}"/>
    <cellStyle name="Millares 2 10 2 2 3 2 5" xfId="4639" xr:uid="{41078FE3-9C6E-452A-A6A3-C244984D80DD}"/>
    <cellStyle name="Millares 2 10 2 2 3 3" xfId="572" xr:uid="{00000000-0005-0000-0000-00003B020000}"/>
    <cellStyle name="Millares 2 10 2 2 3 3 2" xfId="573" xr:uid="{00000000-0005-0000-0000-00003C020000}"/>
    <cellStyle name="Millares 2 10 2 2 3 3 2 2" xfId="10980" xr:uid="{683F0369-F2DF-4948-B047-DDCE56FE0118}"/>
    <cellStyle name="Millares 2 10 2 2 3 3 2 3" xfId="7049" xr:uid="{28138A33-95B2-409D-917B-95343C52ABAF}"/>
    <cellStyle name="Millares 2 10 2 2 3 3 3" xfId="9044" xr:uid="{4F638159-813D-45B4-BBAC-9443960B9913}"/>
    <cellStyle name="Millares 2 10 2 2 3 3 4" xfId="5112" xr:uid="{8005229E-4DD8-449D-BD33-367052544A8E}"/>
    <cellStyle name="Millares 2 10 2 2 3 4" xfId="574" xr:uid="{00000000-0005-0000-0000-00003D020000}"/>
    <cellStyle name="Millares 2 10 2 2 3 4 2" xfId="10052" xr:uid="{07997560-108E-4A12-8C80-988E9A80EC5F}"/>
    <cellStyle name="Millares 2 10 2 2 3 4 3" xfId="6121" xr:uid="{1A8AB3F0-2FED-45B1-A706-B1B44B1C39C3}"/>
    <cellStyle name="Millares 2 10 2 2 3 5" xfId="8113" xr:uid="{F8E21B50-CEE5-4751-BE6E-DF9089E68990}"/>
    <cellStyle name="Millares 2 10 2 2 3 6" xfId="4180" xr:uid="{5F1F519F-36A2-4A07-A501-595D8BEDC2A5}"/>
    <cellStyle name="Millares 2 10 2 2 4" xfId="575" xr:uid="{00000000-0005-0000-0000-00003E020000}"/>
    <cellStyle name="Millares 2 10 2 2 4 2" xfId="576" xr:uid="{00000000-0005-0000-0000-00003F020000}"/>
    <cellStyle name="Millares 2 10 2 2 4 2 2" xfId="577" xr:uid="{00000000-0005-0000-0000-000040020000}"/>
    <cellStyle name="Millares 2 10 2 2 4 2 2 2" xfId="11436" xr:uid="{68C74AB8-F7B9-430D-9FF6-F549BC6E17CC}"/>
    <cellStyle name="Millares 2 10 2 2 4 2 2 3" xfId="7505" xr:uid="{73CB8668-EA45-4BB4-9258-184696C18F44}"/>
    <cellStyle name="Millares 2 10 2 2 4 2 3" xfId="9500" xr:uid="{BAADC7C8-2F5E-4F68-B449-C954C9F20FB7}"/>
    <cellStyle name="Millares 2 10 2 2 4 2 4" xfId="5568" xr:uid="{01AA2ECD-082B-4694-B6DD-70768BE5E143}"/>
    <cellStyle name="Millares 2 10 2 2 4 3" xfId="578" xr:uid="{00000000-0005-0000-0000-000041020000}"/>
    <cellStyle name="Millares 2 10 2 2 4 3 2" xfId="10505" xr:uid="{2BB7CC96-9487-4E99-B781-191779877230}"/>
    <cellStyle name="Millares 2 10 2 2 4 3 3" xfId="6574" xr:uid="{F97D6F37-4457-41FC-A6E9-DF5123EC82E5}"/>
    <cellStyle name="Millares 2 10 2 2 4 4" xfId="8569" xr:uid="{E4635F28-5E55-444B-A975-D9A820020E06}"/>
    <cellStyle name="Millares 2 10 2 2 4 5" xfId="4637" xr:uid="{0B46C762-ACFA-4837-826E-58E86381A1E2}"/>
    <cellStyle name="Millares 2 10 2 2 5" xfId="579" xr:uid="{00000000-0005-0000-0000-000042020000}"/>
    <cellStyle name="Millares 2 10 2 2 5 2" xfId="580" xr:uid="{00000000-0005-0000-0000-000043020000}"/>
    <cellStyle name="Millares 2 10 2 2 5 2 2" xfId="10978" xr:uid="{E39B0F87-3363-45CB-A02F-64FF23AF34E6}"/>
    <cellStyle name="Millares 2 10 2 2 5 2 3" xfId="7047" xr:uid="{E6437739-DBF1-438C-93D4-98037EA31324}"/>
    <cellStyle name="Millares 2 10 2 2 5 3" xfId="9042" xr:uid="{35D7980D-83FE-4B16-9CEF-038C7C0EC885}"/>
    <cellStyle name="Millares 2 10 2 2 5 4" xfId="5110" xr:uid="{EB63BFBC-D43B-43C4-9F2C-82EE9EFB33C7}"/>
    <cellStyle name="Millares 2 10 2 2 6" xfId="581" xr:uid="{00000000-0005-0000-0000-000044020000}"/>
    <cellStyle name="Millares 2 10 2 2 6 2" xfId="10050" xr:uid="{9AE80AB3-B27F-417F-BE07-C21668958614}"/>
    <cellStyle name="Millares 2 10 2 2 6 3" xfId="6119" xr:uid="{FB628AF2-249F-47FD-A93E-CD320DD0D0F8}"/>
    <cellStyle name="Millares 2 10 2 2 7" xfId="8111" xr:uid="{EC718E68-0250-443D-ACA6-F1DA5C9B18E0}"/>
    <cellStyle name="Millares 2 10 2 2 8" xfId="4178" xr:uid="{5E9913E6-1B1B-4644-A3BB-3C4636E82B2B}"/>
    <cellStyle name="Millares 2 10 2 3" xfId="582" xr:uid="{00000000-0005-0000-0000-000045020000}"/>
    <cellStyle name="Millares 2 10 2 3 2" xfId="583" xr:uid="{00000000-0005-0000-0000-000046020000}"/>
    <cellStyle name="Millares 2 10 2 3 2 2" xfId="584" xr:uid="{00000000-0005-0000-0000-000047020000}"/>
    <cellStyle name="Millares 2 10 2 3 2 2 2" xfId="585" xr:uid="{00000000-0005-0000-0000-000048020000}"/>
    <cellStyle name="Millares 2 10 2 3 2 2 2 2" xfId="11439" xr:uid="{416EC917-A0A1-440F-ACB5-475AC3D2E70C}"/>
    <cellStyle name="Millares 2 10 2 3 2 2 2 3" xfId="7508" xr:uid="{6A7F2705-D064-4A84-819D-FA6E9E523247}"/>
    <cellStyle name="Millares 2 10 2 3 2 2 3" xfId="9503" xr:uid="{33E832EF-BCEA-4F1C-A7EA-5E64CC9998DB}"/>
    <cellStyle name="Millares 2 10 2 3 2 2 4" xfId="5571" xr:uid="{4D13A25A-3C98-4F95-9AE9-E842EED5611C}"/>
    <cellStyle name="Millares 2 10 2 3 2 3" xfId="586" xr:uid="{00000000-0005-0000-0000-000049020000}"/>
    <cellStyle name="Millares 2 10 2 3 2 3 2" xfId="10508" xr:uid="{E7A736D1-F7E4-419D-B9CE-83E20DDCEAD7}"/>
    <cellStyle name="Millares 2 10 2 3 2 3 3" xfId="6577" xr:uid="{0CC5F879-A513-4D04-8852-2608A775E18E}"/>
    <cellStyle name="Millares 2 10 2 3 2 4" xfId="8572" xr:uid="{EE59BED3-5449-4B3F-B26F-2A676D41AFF4}"/>
    <cellStyle name="Millares 2 10 2 3 2 5" xfId="4640" xr:uid="{82DDAA86-272D-401F-B79E-4D5D1A2B0538}"/>
    <cellStyle name="Millares 2 10 2 3 3" xfId="587" xr:uid="{00000000-0005-0000-0000-00004A020000}"/>
    <cellStyle name="Millares 2 10 2 3 3 2" xfId="588" xr:uid="{00000000-0005-0000-0000-00004B020000}"/>
    <cellStyle name="Millares 2 10 2 3 3 2 2" xfId="10981" xr:uid="{FEF003B9-F801-434C-8551-40D2E1C31F87}"/>
    <cellStyle name="Millares 2 10 2 3 3 2 3" xfId="7050" xr:uid="{B7081ABF-E79B-4815-8536-073A471660A4}"/>
    <cellStyle name="Millares 2 10 2 3 3 3" xfId="9045" xr:uid="{ADD5DBFB-2A70-4B74-A81E-748A27E5F371}"/>
    <cellStyle name="Millares 2 10 2 3 3 4" xfId="5113" xr:uid="{CA57B7C5-4FE5-4813-8BF7-3981ED422444}"/>
    <cellStyle name="Millares 2 10 2 3 4" xfId="589" xr:uid="{00000000-0005-0000-0000-00004C020000}"/>
    <cellStyle name="Millares 2 10 2 3 4 2" xfId="10053" xr:uid="{C6EFBDF2-F246-46A1-9825-C43D8D679925}"/>
    <cellStyle name="Millares 2 10 2 3 4 3" xfId="6122" xr:uid="{932F7D09-188D-4AE4-B603-0AF327DFFFDF}"/>
    <cellStyle name="Millares 2 10 2 3 5" xfId="8114" xr:uid="{9851578C-D656-4059-BD7A-C11D8B0A451E}"/>
    <cellStyle name="Millares 2 10 2 3 6" xfId="4181" xr:uid="{5F090581-771F-42D2-8E40-E894D8CAB8D5}"/>
    <cellStyle name="Millares 2 10 2 4" xfId="590" xr:uid="{00000000-0005-0000-0000-00004D020000}"/>
    <cellStyle name="Millares 2 10 2 4 2" xfId="591" xr:uid="{00000000-0005-0000-0000-00004E020000}"/>
    <cellStyle name="Millares 2 10 2 4 2 2" xfId="592" xr:uid="{00000000-0005-0000-0000-00004F020000}"/>
    <cellStyle name="Millares 2 10 2 4 2 2 2" xfId="593" xr:uid="{00000000-0005-0000-0000-000050020000}"/>
    <cellStyle name="Millares 2 10 2 4 2 2 2 2" xfId="11440" xr:uid="{E06830B0-D546-4ABA-9172-761F57DD0E13}"/>
    <cellStyle name="Millares 2 10 2 4 2 2 2 3" xfId="7509" xr:uid="{9BD69FA9-C224-45C9-A8E1-3C609690295A}"/>
    <cellStyle name="Millares 2 10 2 4 2 2 3" xfId="9504" xr:uid="{28F870D9-5F3F-45CC-842D-5BD475C09B62}"/>
    <cellStyle name="Millares 2 10 2 4 2 2 4" xfId="5572" xr:uid="{483C5B57-4257-4AC8-8E39-B23611968D96}"/>
    <cellStyle name="Millares 2 10 2 4 2 3" xfId="594" xr:uid="{00000000-0005-0000-0000-000051020000}"/>
    <cellStyle name="Millares 2 10 2 4 2 3 2" xfId="10509" xr:uid="{8F50027A-B8A4-4C9D-BB55-9BE27E302D50}"/>
    <cellStyle name="Millares 2 10 2 4 2 3 3" xfId="6578" xr:uid="{FF2E450B-47F4-45FB-99D0-A68C4FAA62C0}"/>
    <cellStyle name="Millares 2 10 2 4 2 4" xfId="8573" xr:uid="{381CE6DC-EE6F-4958-B10C-39C8833FCCF6}"/>
    <cellStyle name="Millares 2 10 2 4 2 5" xfId="4641" xr:uid="{CF8530F9-D850-48AA-89D5-11EA63678110}"/>
    <cellStyle name="Millares 2 10 2 4 3" xfId="595" xr:uid="{00000000-0005-0000-0000-000052020000}"/>
    <cellStyle name="Millares 2 10 2 4 3 2" xfId="596" xr:uid="{00000000-0005-0000-0000-000053020000}"/>
    <cellStyle name="Millares 2 10 2 4 3 2 2" xfId="10982" xr:uid="{688CD8BB-5D9B-4D95-84DC-FCC173E65D66}"/>
    <cellStyle name="Millares 2 10 2 4 3 2 3" xfId="7051" xr:uid="{519615CF-8D6C-4D3C-BC6C-29E599DB9D2B}"/>
    <cellStyle name="Millares 2 10 2 4 3 3" xfId="9046" xr:uid="{89081404-1B00-47F3-BAA2-179B1597DE07}"/>
    <cellStyle name="Millares 2 10 2 4 3 4" xfId="5114" xr:uid="{310198F2-5C88-4F4D-8CBB-970A4ED61425}"/>
    <cellStyle name="Millares 2 10 2 4 4" xfId="597" xr:uid="{00000000-0005-0000-0000-000054020000}"/>
    <cellStyle name="Millares 2 10 2 4 4 2" xfId="10054" xr:uid="{F4E37C92-D6EB-4A2F-8CC0-0036FBD43887}"/>
    <cellStyle name="Millares 2 10 2 4 4 3" xfId="6123" xr:uid="{E3A44599-5EAA-4D79-BF65-C4A801533E99}"/>
    <cellStyle name="Millares 2 10 2 4 5" xfId="8115" xr:uid="{23DCFA4A-C957-40B8-8A1C-F62E7549FD43}"/>
    <cellStyle name="Millares 2 10 2 4 6" xfId="4182" xr:uid="{4F35F1F9-A8BF-49DB-81D0-990A83CA969F}"/>
    <cellStyle name="Millares 2 10 2 5" xfId="598" xr:uid="{00000000-0005-0000-0000-000055020000}"/>
    <cellStyle name="Millares 2 10 2 5 2" xfId="599" xr:uid="{00000000-0005-0000-0000-000056020000}"/>
    <cellStyle name="Millares 2 10 2 5 2 2" xfId="600" xr:uid="{00000000-0005-0000-0000-000057020000}"/>
    <cellStyle name="Millares 2 10 2 5 2 2 2" xfId="11435" xr:uid="{54AA6AC8-8CC8-4800-A286-3F8359B3A18C}"/>
    <cellStyle name="Millares 2 10 2 5 2 2 3" xfId="7504" xr:uid="{54917EF0-3138-47EF-A7DA-F48C264656EC}"/>
    <cellStyle name="Millares 2 10 2 5 2 3" xfId="9499" xr:uid="{CF6B54AF-851B-4860-954A-7A81120BE87F}"/>
    <cellStyle name="Millares 2 10 2 5 2 4" xfId="5567" xr:uid="{4E026239-1AAE-4D0D-A93A-9C10892C18DB}"/>
    <cellStyle name="Millares 2 10 2 5 3" xfId="601" xr:uid="{00000000-0005-0000-0000-000058020000}"/>
    <cellStyle name="Millares 2 10 2 5 3 2" xfId="10504" xr:uid="{944DD095-2710-4E67-9564-489E07F307C3}"/>
    <cellStyle name="Millares 2 10 2 5 3 3" xfId="6573" xr:uid="{4C1CA5C2-3225-4539-820E-FCD53F32AA82}"/>
    <cellStyle name="Millares 2 10 2 5 4" xfId="8568" xr:uid="{7C86EEE2-080E-456C-8F17-5511499BBEB5}"/>
    <cellStyle name="Millares 2 10 2 5 5" xfId="4636" xr:uid="{D623AE4D-DB2E-49A8-80E8-B1FD13C87DFE}"/>
    <cellStyle name="Millares 2 10 2 6" xfId="602" xr:uid="{00000000-0005-0000-0000-000059020000}"/>
    <cellStyle name="Millares 2 10 2 6 2" xfId="603" xr:uid="{00000000-0005-0000-0000-00005A020000}"/>
    <cellStyle name="Millares 2 10 2 6 2 2" xfId="10977" xr:uid="{CE4C20CF-6F5A-43A2-8A3A-4C7CAB9B8C3C}"/>
    <cellStyle name="Millares 2 10 2 6 2 3" xfId="7046" xr:uid="{E5C0597C-2634-4B14-960F-F5694288C049}"/>
    <cellStyle name="Millares 2 10 2 6 3" xfId="9041" xr:uid="{0A357F32-19BA-4EE2-9E3D-B6BB3B7FB518}"/>
    <cellStyle name="Millares 2 10 2 6 4" xfId="5109" xr:uid="{A91D96E8-26E7-4629-874E-794706CC4940}"/>
    <cellStyle name="Millares 2 10 2 7" xfId="604" xr:uid="{00000000-0005-0000-0000-00005B020000}"/>
    <cellStyle name="Millares 2 10 2 7 2" xfId="10049" xr:uid="{3CA53257-55C2-43D5-88C0-1976995111A1}"/>
    <cellStyle name="Millares 2 10 2 7 3" xfId="6118" xr:uid="{994DD60C-6F4F-4C6E-9416-E0017C0C5648}"/>
    <cellStyle name="Millares 2 10 2 8" xfId="605" xr:uid="{00000000-0005-0000-0000-00005C020000}"/>
    <cellStyle name="Millares 2 10 2 8 2" xfId="8110" xr:uid="{793E74F3-15E0-493F-A5C0-87EFC5284B01}"/>
    <cellStyle name="Millares 2 10 2 9" xfId="4177" xr:uid="{1646BE04-481D-407E-BEBD-894A0257B9EE}"/>
    <cellStyle name="Millares 2 10 3" xfId="606" xr:uid="{00000000-0005-0000-0000-00005D020000}"/>
    <cellStyle name="Millares 2 10 3 2" xfId="607" xr:uid="{00000000-0005-0000-0000-00005E020000}"/>
    <cellStyle name="Millares 2 10 3 2 2" xfId="608" xr:uid="{00000000-0005-0000-0000-00005F020000}"/>
    <cellStyle name="Millares 2 10 3 2 2 2" xfId="609" xr:uid="{00000000-0005-0000-0000-000060020000}"/>
    <cellStyle name="Millares 2 10 3 2 2 2 2" xfId="610" xr:uid="{00000000-0005-0000-0000-000061020000}"/>
    <cellStyle name="Millares 2 10 3 2 2 2 2 2" xfId="611" xr:uid="{00000000-0005-0000-0000-000062020000}"/>
    <cellStyle name="Millares 2 10 3 2 2 2 2 2 2" xfId="11443" xr:uid="{1D3C3C20-0808-4D01-8EE4-6A346EBA8A3F}"/>
    <cellStyle name="Millares 2 10 3 2 2 2 2 2 3" xfId="7512" xr:uid="{2FF43DB6-8AC5-42DB-9B19-0F85746589AD}"/>
    <cellStyle name="Millares 2 10 3 2 2 2 2 3" xfId="9507" xr:uid="{1423020C-5C66-48B0-9315-85DED3EC1AD6}"/>
    <cellStyle name="Millares 2 10 3 2 2 2 2 4" xfId="5575" xr:uid="{23A9FEF7-D122-4EF4-93A1-BC6F16430472}"/>
    <cellStyle name="Millares 2 10 3 2 2 2 3" xfId="612" xr:uid="{00000000-0005-0000-0000-000063020000}"/>
    <cellStyle name="Millares 2 10 3 2 2 2 3 2" xfId="10512" xr:uid="{E46218F7-D23A-45EE-9DD6-B481599DA2AB}"/>
    <cellStyle name="Millares 2 10 3 2 2 2 3 3" xfId="6581" xr:uid="{2A54C295-6D78-400A-AA85-154576450382}"/>
    <cellStyle name="Millares 2 10 3 2 2 2 4" xfId="8576" xr:uid="{D756E0D1-096E-43AC-AAC5-9C1A4D59504E}"/>
    <cellStyle name="Millares 2 10 3 2 2 2 5" xfId="4644" xr:uid="{D0BECC0A-AC45-43AA-895C-D90DDF481563}"/>
    <cellStyle name="Millares 2 10 3 2 2 3" xfId="613" xr:uid="{00000000-0005-0000-0000-000064020000}"/>
    <cellStyle name="Millares 2 10 3 2 2 3 2" xfId="614" xr:uid="{00000000-0005-0000-0000-000065020000}"/>
    <cellStyle name="Millares 2 10 3 2 2 3 2 2" xfId="10985" xr:uid="{92BAF6D3-A373-44BC-A61A-24F6711CA64E}"/>
    <cellStyle name="Millares 2 10 3 2 2 3 2 3" xfId="7054" xr:uid="{96BCF9C5-4FA4-48A3-914F-85990F432480}"/>
    <cellStyle name="Millares 2 10 3 2 2 3 3" xfId="9049" xr:uid="{3D0BE70E-11F9-4CED-A967-DDBDD1329DF2}"/>
    <cellStyle name="Millares 2 10 3 2 2 3 4" xfId="5117" xr:uid="{31EA8EFB-8F1E-48C5-B6C5-C78846AA2B16}"/>
    <cellStyle name="Millares 2 10 3 2 2 4" xfId="615" xr:uid="{00000000-0005-0000-0000-000066020000}"/>
    <cellStyle name="Millares 2 10 3 2 2 4 2" xfId="10057" xr:uid="{26E4D4F3-1E55-468F-9277-AF4CEB6D2D7A}"/>
    <cellStyle name="Millares 2 10 3 2 2 4 3" xfId="6126" xr:uid="{ADEC8AE0-579D-4899-9424-27B749F24757}"/>
    <cellStyle name="Millares 2 10 3 2 2 5" xfId="8118" xr:uid="{7AB8CAB4-A747-47E1-B546-335A992C8525}"/>
    <cellStyle name="Millares 2 10 3 2 2 6" xfId="4185" xr:uid="{D82EEDEF-5CD3-4220-A3BD-D3110453A6D7}"/>
    <cellStyle name="Millares 2 10 3 2 3" xfId="616" xr:uid="{00000000-0005-0000-0000-000067020000}"/>
    <cellStyle name="Millares 2 10 3 2 3 2" xfId="617" xr:uid="{00000000-0005-0000-0000-000068020000}"/>
    <cellStyle name="Millares 2 10 3 2 3 2 2" xfId="618" xr:uid="{00000000-0005-0000-0000-000069020000}"/>
    <cellStyle name="Millares 2 10 3 2 3 2 2 2" xfId="619" xr:uid="{00000000-0005-0000-0000-00006A020000}"/>
    <cellStyle name="Millares 2 10 3 2 3 2 2 2 2" xfId="11444" xr:uid="{004E3598-4521-4086-B656-A1044652B1C6}"/>
    <cellStyle name="Millares 2 10 3 2 3 2 2 2 3" xfId="7513" xr:uid="{ED41DE2F-8194-472E-9078-E6EA24F4BEA8}"/>
    <cellStyle name="Millares 2 10 3 2 3 2 2 3" xfId="9508" xr:uid="{24599830-7749-478F-AD16-87E26B1D66CC}"/>
    <cellStyle name="Millares 2 10 3 2 3 2 2 4" xfId="5576" xr:uid="{9F8B65AC-E01D-47AE-A830-0C0D72B8452A}"/>
    <cellStyle name="Millares 2 10 3 2 3 2 3" xfId="620" xr:uid="{00000000-0005-0000-0000-00006B020000}"/>
    <cellStyle name="Millares 2 10 3 2 3 2 3 2" xfId="10513" xr:uid="{E2809982-E2EF-4000-B7EB-4A6321B1CB95}"/>
    <cellStyle name="Millares 2 10 3 2 3 2 3 3" xfId="6582" xr:uid="{7AE77B55-EC5A-4AC1-9FDC-4235EBBBE02E}"/>
    <cellStyle name="Millares 2 10 3 2 3 2 4" xfId="8577" xr:uid="{B3B502A2-F7A5-4A2A-AD81-1B2FAA841955}"/>
    <cellStyle name="Millares 2 10 3 2 3 2 5" xfId="4645" xr:uid="{27365F2C-FC35-4FD0-94E4-011E882B1748}"/>
    <cellStyle name="Millares 2 10 3 2 3 3" xfId="621" xr:uid="{00000000-0005-0000-0000-00006C020000}"/>
    <cellStyle name="Millares 2 10 3 2 3 3 2" xfId="622" xr:uid="{00000000-0005-0000-0000-00006D020000}"/>
    <cellStyle name="Millares 2 10 3 2 3 3 2 2" xfId="10986" xr:uid="{F7070E2E-19C6-42D5-AD61-55EAD2E16260}"/>
    <cellStyle name="Millares 2 10 3 2 3 3 2 3" xfId="7055" xr:uid="{F16D0F49-F673-493E-B8D9-B3936C4FCD44}"/>
    <cellStyle name="Millares 2 10 3 2 3 3 3" xfId="9050" xr:uid="{4AC14B46-5112-448C-B4CB-580C063D99DA}"/>
    <cellStyle name="Millares 2 10 3 2 3 3 4" xfId="5118" xr:uid="{DDEA1C7A-6945-416F-A689-3063B18C8BF1}"/>
    <cellStyle name="Millares 2 10 3 2 3 4" xfId="623" xr:uid="{00000000-0005-0000-0000-00006E020000}"/>
    <cellStyle name="Millares 2 10 3 2 3 4 2" xfId="10058" xr:uid="{5247932D-AEE8-4D15-8395-855F24147776}"/>
    <cellStyle name="Millares 2 10 3 2 3 4 3" xfId="6127" xr:uid="{4FF34987-8E07-4740-B3F3-1A89EBBC5296}"/>
    <cellStyle name="Millares 2 10 3 2 3 5" xfId="8119" xr:uid="{8A8E12AA-2689-4AC4-AD7F-6C33DCA3ABE1}"/>
    <cellStyle name="Millares 2 10 3 2 3 6" xfId="4186" xr:uid="{80067857-820B-4EFE-8E22-387CCD5BCB8A}"/>
    <cellStyle name="Millares 2 10 3 2 4" xfId="624" xr:uid="{00000000-0005-0000-0000-00006F020000}"/>
    <cellStyle name="Millares 2 10 3 2 4 2" xfId="625" xr:uid="{00000000-0005-0000-0000-000070020000}"/>
    <cellStyle name="Millares 2 10 3 2 4 2 2" xfId="626" xr:uid="{00000000-0005-0000-0000-000071020000}"/>
    <cellStyle name="Millares 2 10 3 2 4 2 2 2" xfId="11442" xr:uid="{0F6C8555-56A0-4DA9-886F-1E569433FB89}"/>
    <cellStyle name="Millares 2 10 3 2 4 2 2 3" xfId="7511" xr:uid="{580B217B-F65F-406C-BA6A-35DFE82A921A}"/>
    <cellStyle name="Millares 2 10 3 2 4 2 3" xfId="9506" xr:uid="{E87426D5-42D3-4EBE-9EFF-671C9B846AF5}"/>
    <cellStyle name="Millares 2 10 3 2 4 2 4" xfId="5574" xr:uid="{43264771-BD34-4F21-A024-F0DA6205682B}"/>
    <cellStyle name="Millares 2 10 3 2 4 3" xfId="627" xr:uid="{00000000-0005-0000-0000-000072020000}"/>
    <cellStyle name="Millares 2 10 3 2 4 3 2" xfId="10511" xr:uid="{704912E5-268E-42A3-AB4E-6A987501E017}"/>
    <cellStyle name="Millares 2 10 3 2 4 3 3" xfId="6580" xr:uid="{EE88FBD7-DF9F-4273-B292-349E2E594E94}"/>
    <cellStyle name="Millares 2 10 3 2 4 4" xfId="8575" xr:uid="{F4E99473-B9C4-4DC0-A82F-D72C26DCA9D9}"/>
    <cellStyle name="Millares 2 10 3 2 4 5" xfId="4643" xr:uid="{483E9C51-DD31-4496-8685-3FDF9F36B01E}"/>
    <cellStyle name="Millares 2 10 3 2 5" xfId="628" xr:uid="{00000000-0005-0000-0000-000073020000}"/>
    <cellStyle name="Millares 2 10 3 2 5 2" xfId="629" xr:uid="{00000000-0005-0000-0000-000074020000}"/>
    <cellStyle name="Millares 2 10 3 2 5 2 2" xfId="10984" xr:uid="{AC06F70B-9287-4A64-A829-AA6C497378D7}"/>
    <cellStyle name="Millares 2 10 3 2 5 2 3" xfId="7053" xr:uid="{75E354BF-9FDD-46BA-8EFC-6B6FDFD3BA1A}"/>
    <cellStyle name="Millares 2 10 3 2 5 3" xfId="9048" xr:uid="{8A336FD9-C49C-45EA-8B7B-93002FFC3DB9}"/>
    <cellStyle name="Millares 2 10 3 2 5 4" xfId="5116" xr:uid="{1CC05E15-2F63-4986-AA5F-B578A62EB691}"/>
    <cellStyle name="Millares 2 10 3 2 6" xfId="630" xr:uid="{00000000-0005-0000-0000-000075020000}"/>
    <cellStyle name="Millares 2 10 3 2 6 2" xfId="10056" xr:uid="{845469B6-E8A4-41A4-9A0E-9891FF45065F}"/>
    <cellStyle name="Millares 2 10 3 2 6 3" xfId="6125" xr:uid="{8935C89F-6248-4DB0-BE1A-4AF2C9B32A78}"/>
    <cellStyle name="Millares 2 10 3 2 7" xfId="8117" xr:uid="{1BBEB3E5-A9AD-4D6E-B72C-0F78C3C9E370}"/>
    <cellStyle name="Millares 2 10 3 2 8" xfId="4184" xr:uid="{F463E839-55D7-4BDB-B454-AED0ABD0A4BB}"/>
    <cellStyle name="Millares 2 10 3 3" xfId="631" xr:uid="{00000000-0005-0000-0000-000076020000}"/>
    <cellStyle name="Millares 2 10 3 3 2" xfId="632" xr:uid="{00000000-0005-0000-0000-000077020000}"/>
    <cellStyle name="Millares 2 10 3 3 2 2" xfId="633" xr:uid="{00000000-0005-0000-0000-000078020000}"/>
    <cellStyle name="Millares 2 10 3 3 2 2 2" xfId="634" xr:uid="{00000000-0005-0000-0000-000079020000}"/>
    <cellStyle name="Millares 2 10 3 3 2 2 2 2" xfId="11445" xr:uid="{58A44FEC-6F44-471D-A759-7256B4A856B9}"/>
    <cellStyle name="Millares 2 10 3 3 2 2 2 3" xfId="7514" xr:uid="{FB2E18B5-6B3F-4180-91F2-EE91B079BCAB}"/>
    <cellStyle name="Millares 2 10 3 3 2 2 3" xfId="9509" xr:uid="{4901521A-CE0C-4949-B596-AE3F3AE0EA02}"/>
    <cellStyle name="Millares 2 10 3 3 2 2 4" xfId="5577" xr:uid="{8B30594D-B5D6-4C72-91F9-83B486195D73}"/>
    <cellStyle name="Millares 2 10 3 3 2 3" xfId="635" xr:uid="{00000000-0005-0000-0000-00007A020000}"/>
    <cellStyle name="Millares 2 10 3 3 2 3 2" xfId="10514" xr:uid="{77691967-E911-4C8F-B4BD-CA051B969E2B}"/>
    <cellStyle name="Millares 2 10 3 3 2 3 3" xfId="6583" xr:uid="{9654E7B8-B407-4AE9-BE28-0CFDC4819D7A}"/>
    <cellStyle name="Millares 2 10 3 3 2 4" xfId="8578" xr:uid="{96DE8086-EA97-46A2-A3E7-9565016C8D09}"/>
    <cellStyle name="Millares 2 10 3 3 2 5" xfId="4646" xr:uid="{4A558483-D5BF-4E77-B5FD-D5BC0C7CB260}"/>
    <cellStyle name="Millares 2 10 3 3 3" xfId="636" xr:uid="{00000000-0005-0000-0000-00007B020000}"/>
    <cellStyle name="Millares 2 10 3 3 3 2" xfId="637" xr:uid="{00000000-0005-0000-0000-00007C020000}"/>
    <cellStyle name="Millares 2 10 3 3 3 2 2" xfId="10987" xr:uid="{89039A2D-FDF2-4F4E-8001-152EFED8E43B}"/>
    <cellStyle name="Millares 2 10 3 3 3 2 3" xfId="7056" xr:uid="{F91AE824-89C4-42A0-8A6A-4911DF34E7EB}"/>
    <cellStyle name="Millares 2 10 3 3 3 3" xfId="9051" xr:uid="{212E816E-96A2-40D1-BD11-A60D5BD78D25}"/>
    <cellStyle name="Millares 2 10 3 3 3 4" xfId="5119" xr:uid="{32D205C6-F14B-4824-8BF8-8EBCD467373B}"/>
    <cellStyle name="Millares 2 10 3 3 4" xfId="638" xr:uid="{00000000-0005-0000-0000-00007D020000}"/>
    <cellStyle name="Millares 2 10 3 3 4 2" xfId="10059" xr:uid="{FB62A3F0-A9F1-4BB1-B0BC-36E5D54B8179}"/>
    <cellStyle name="Millares 2 10 3 3 4 3" xfId="6128" xr:uid="{00E6F307-AAED-451E-AF63-4688F74C1862}"/>
    <cellStyle name="Millares 2 10 3 3 5" xfId="8120" xr:uid="{2925E81A-0942-481A-9188-56053A5B0289}"/>
    <cellStyle name="Millares 2 10 3 3 6" xfId="4187" xr:uid="{BC210EDC-4DE9-49A9-82B6-9A8079FBFCE9}"/>
    <cellStyle name="Millares 2 10 3 4" xfId="639" xr:uid="{00000000-0005-0000-0000-00007E020000}"/>
    <cellStyle name="Millares 2 10 3 4 2" xfId="640" xr:uid="{00000000-0005-0000-0000-00007F020000}"/>
    <cellStyle name="Millares 2 10 3 4 2 2" xfId="641" xr:uid="{00000000-0005-0000-0000-000080020000}"/>
    <cellStyle name="Millares 2 10 3 4 2 2 2" xfId="642" xr:uid="{00000000-0005-0000-0000-000081020000}"/>
    <cellStyle name="Millares 2 10 3 4 2 2 2 2" xfId="11446" xr:uid="{D3F570DD-C79F-4763-AE9A-7D9E8848DA21}"/>
    <cellStyle name="Millares 2 10 3 4 2 2 2 3" xfId="7515" xr:uid="{C4133715-1C3C-49BF-BB18-A8AA6C2D1EEA}"/>
    <cellStyle name="Millares 2 10 3 4 2 2 3" xfId="9510" xr:uid="{77AF6078-1A36-468D-81E4-F5725809CF27}"/>
    <cellStyle name="Millares 2 10 3 4 2 2 4" xfId="5578" xr:uid="{952893D9-2E2D-4308-9FDA-39B57E4C6457}"/>
    <cellStyle name="Millares 2 10 3 4 2 3" xfId="643" xr:uid="{00000000-0005-0000-0000-000082020000}"/>
    <cellStyle name="Millares 2 10 3 4 2 3 2" xfId="10515" xr:uid="{F658DE87-284A-4265-88CB-D455A6E7BC9D}"/>
    <cellStyle name="Millares 2 10 3 4 2 3 3" xfId="6584" xr:uid="{5161807D-F0D7-4FD1-8A83-F340841EA66A}"/>
    <cellStyle name="Millares 2 10 3 4 2 4" xfId="8579" xr:uid="{B122C429-A974-478B-B08C-6108B13E90D8}"/>
    <cellStyle name="Millares 2 10 3 4 2 5" xfId="4647" xr:uid="{5DAC898E-CE5C-4996-B3AB-E44FA7E38BF4}"/>
    <cellStyle name="Millares 2 10 3 4 3" xfId="644" xr:uid="{00000000-0005-0000-0000-000083020000}"/>
    <cellStyle name="Millares 2 10 3 4 3 2" xfId="645" xr:uid="{00000000-0005-0000-0000-000084020000}"/>
    <cellStyle name="Millares 2 10 3 4 3 2 2" xfId="10988" xr:uid="{31BF6135-B480-400E-93C3-EAD172870670}"/>
    <cellStyle name="Millares 2 10 3 4 3 2 3" xfId="7057" xr:uid="{856B7E55-2D79-4AFF-B39B-201336398595}"/>
    <cellStyle name="Millares 2 10 3 4 3 3" xfId="9052" xr:uid="{0DCDE229-AE84-4063-839F-8421695E78E9}"/>
    <cellStyle name="Millares 2 10 3 4 3 4" xfId="5120" xr:uid="{8DB125E3-A481-4D51-9B11-6301B5831D4A}"/>
    <cellStyle name="Millares 2 10 3 4 4" xfId="646" xr:uid="{00000000-0005-0000-0000-000085020000}"/>
    <cellStyle name="Millares 2 10 3 4 4 2" xfId="10060" xr:uid="{01C486E8-A3F6-45DB-B639-1EA2BB374FAF}"/>
    <cellStyle name="Millares 2 10 3 4 4 3" xfId="6129" xr:uid="{221E4410-FF0E-41BC-BD73-C3F85418E5E7}"/>
    <cellStyle name="Millares 2 10 3 4 5" xfId="8121" xr:uid="{4F515DBE-6B27-4B76-882F-9DE4F35ED3E7}"/>
    <cellStyle name="Millares 2 10 3 4 6" xfId="4188" xr:uid="{A11BD16A-82EB-4108-97CA-6FDEBC26EB63}"/>
    <cellStyle name="Millares 2 10 3 5" xfId="647" xr:uid="{00000000-0005-0000-0000-000086020000}"/>
    <cellStyle name="Millares 2 10 3 5 2" xfId="648" xr:uid="{00000000-0005-0000-0000-000087020000}"/>
    <cellStyle name="Millares 2 10 3 5 2 2" xfId="649" xr:uid="{00000000-0005-0000-0000-000088020000}"/>
    <cellStyle name="Millares 2 10 3 5 2 2 2" xfId="11441" xr:uid="{1BB32752-99B5-4283-807F-D0B9DA2F6D38}"/>
    <cellStyle name="Millares 2 10 3 5 2 2 3" xfId="7510" xr:uid="{A68091B4-6F58-40DF-BA52-BAFB0EC54380}"/>
    <cellStyle name="Millares 2 10 3 5 2 3" xfId="9505" xr:uid="{36F1C97A-AA5A-41C3-AF9F-FEF5F33654C2}"/>
    <cellStyle name="Millares 2 10 3 5 2 4" xfId="5573" xr:uid="{345BAF17-CB08-4F90-B4A2-3A9B880747F0}"/>
    <cellStyle name="Millares 2 10 3 5 3" xfId="650" xr:uid="{00000000-0005-0000-0000-000089020000}"/>
    <cellStyle name="Millares 2 10 3 5 3 2" xfId="10510" xr:uid="{107F2AD7-3B30-4D03-83CA-8FF6CDB7FAE8}"/>
    <cellStyle name="Millares 2 10 3 5 3 3" xfId="6579" xr:uid="{4BA392FE-57DB-4CC5-8BF4-DE1CF40C435D}"/>
    <cellStyle name="Millares 2 10 3 5 4" xfId="8574" xr:uid="{A73CD858-B546-44C8-A178-BC69FD3F79DC}"/>
    <cellStyle name="Millares 2 10 3 5 5" xfId="4642" xr:uid="{E007BF41-691A-456B-A590-1201090A2F8B}"/>
    <cellStyle name="Millares 2 10 3 6" xfId="651" xr:uid="{00000000-0005-0000-0000-00008A020000}"/>
    <cellStyle name="Millares 2 10 3 6 2" xfId="652" xr:uid="{00000000-0005-0000-0000-00008B020000}"/>
    <cellStyle name="Millares 2 10 3 6 2 2" xfId="10983" xr:uid="{F12ECDF4-7B5B-4F08-A5A1-A63D62719F8D}"/>
    <cellStyle name="Millares 2 10 3 6 2 3" xfId="7052" xr:uid="{090F99A3-CCC6-4B67-B6A3-F09094D9BA37}"/>
    <cellStyle name="Millares 2 10 3 6 3" xfId="9047" xr:uid="{A0FEF16D-BF28-430D-A0E3-CEE6EBFA5D0C}"/>
    <cellStyle name="Millares 2 10 3 6 4" xfId="5115" xr:uid="{EF4A52FA-5054-4F05-9658-E10E6CB5F625}"/>
    <cellStyle name="Millares 2 10 3 7" xfId="653" xr:uid="{00000000-0005-0000-0000-00008C020000}"/>
    <cellStyle name="Millares 2 10 3 7 2" xfId="10055" xr:uid="{08B5EAD6-FAFA-4E3A-9E4C-96B618FF24EC}"/>
    <cellStyle name="Millares 2 10 3 7 3" xfId="6124" xr:uid="{AD669225-01C4-4FFF-8C5E-B895E28A3303}"/>
    <cellStyle name="Millares 2 10 3 8" xfId="8116" xr:uid="{93023B77-CCDE-4E41-87DE-48DB8D26961A}"/>
    <cellStyle name="Millares 2 10 3 9" xfId="4183" xr:uid="{14DA1208-54A2-4AB9-A026-4702A8400919}"/>
    <cellStyle name="Millares 2 10 4" xfId="654" xr:uid="{00000000-0005-0000-0000-00008D020000}"/>
    <cellStyle name="Millares 2 10 4 2" xfId="655" xr:uid="{00000000-0005-0000-0000-00008E020000}"/>
    <cellStyle name="Millares 2 10 4 2 2" xfId="656" xr:uid="{00000000-0005-0000-0000-00008F020000}"/>
    <cellStyle name="Millares 2 10 4 2 2 2" xfId="657" xr:uid="{00000000-0005-0000-0000-000090020000}"/>
    <cellStyle name="Millares 2 10 4 2 2 2 2" xfId="658" xr:uid="{00000000-0005-0000-0000-000091020000}"/>
    <cellStyle name="Millares 2 10 4 2 2 2 2 2" xfId="659" xr:uid="{00000000-0005-0000-0000-000092020000}"/>
    <cellStyle name="Millares 2 10 4 2 2 2 2 2 2" xfId="11449" xr:uid="{FA5D42A9-C2AF-4979-B060-2791A5CAA723}"/>
    <cellStyle name="Millares 2 10 4 2 2 2 2 2 3" xfId="7518" xr:uid="{AA16D983-44BE-4E7E-B616-27CFC34B7B37}"/>
    <cellStyle name="Millares 2 10 4 2 2 2 2 3" xfId="9513" xr:uid="{0865BB22-04EF-441B-BC2F-2D657EC83DB2}"/>
    <cellStyle name="Millares 2 10 4 2 2 2 2 4" xfId="5581" xr:uid="{916C81E1-3EF4-4BFC-8785-5488D18A6FAE}"/>
    <cellStyle name="Millares 2 10 4 2 2 2 3" xfId="660" xr:uid="{00000000-0005-0000-0000-000093020000}"/>
    <cellStyle name="Millares 2 10 4 2 2 2 3 2" xfId="10518" xr:uid="{8C710FAE-AF4A-47BA-B960-0FF63B9A0141}"/>
    <cellStyle name="Millares 2 10 4 2 2 2 3 3" xfId="6587" xr:uid="{65950D1D-11EB-483C-BFE4-77816A328892}"/>
    <cellStyle name="Millares 2 10 4 2 2 2 4" xfId="8582" xr:uid="{E14742F0-A9E8-4B98-B0C8-7FD5462E90AC}"/>
    <cellStyle name="Millares 2 10 4 2 2 2 5" xfId="4650" xr:uid="{EBE729AD-B204-474D-BCBC-A3297288B419}"/>
    <cellStyle name="Millares 2 10 4 2 2 3" xfId="661" xr:uid="{00000000-0005-0000-0000-000094020000}"/>
    <cellStyle name="Millares 2 10 4 2 2 3 2" xfId="662" xr:uid="{00000000-0005-0000-0000-000095020000}"/>
    <cellStyle name="Millares 2 10 4 2 2 3 2 2" xfId="10991" xr:uid="{4343D1B6-AE8B-4BE7-8A8D-B430D56C673A}"/>
    <cellStyle name="Millares 2 10 4 2 2 3 2 3" xfId="7060" xr:uid="{ED58BACC-268E-4CDF-B565-0359E4A8C537}"/>
    <cellStyle name="Millares 2 10 4 2 2 3 3" xfId="9055" xr:uid="{098A8F8F-25DE-4E45-A2AE-A6020236E786}"/>
    <cellStyle name="Millares 2 10 4 2 2 3 4" xfId="5123" xr:uid="{74050D29-F0BD-4237-BB15-D7664FD6DCB2}"/>
    <cellStyle name="Millares 2 10 4 2 2 4" xfId="663" xr:uid="{00000000-0005-0000-0000-000096020000}"/>
    <cellStyle name="Millares 2 10 4 2 2 4 2" xfId="10063" xr:uid="{5107903F-DFE8-4DCF-92C6-7325D6F420CE}"/>
    <cellStyle name="Millares 2 10 4 2 2 4 3" xfId="6132" xr:uid="{1C456C18-6940-436B-8F32-95E2F16C3B24}"/>
    <cellStyle name="Millares 2 10 4 2 2 5" xfId="8124" xr:uid="{872B45A2-CA18-435D-B160-72FFF4F963A3}"/>
    <cellStyle name="Millares 2 10 4 2 2 6" xfId="4191" xr:uid="{0DB0DB8E-1808-4E22-BCD9-6DE7FEA19F20}"/>
    <cellStyle name="Millares 2 10 4 2 3" xfId="664" xr:uid="{00000000-0005-0000-0000-000097020000}"/>
    <cellStyle name="Millares 2 10 4 2 3 2" xfId="665" xr:uid="{00000000-0005-0000-0000-000098020000}"/>
    <cellStyle name="Millares 2 10 4 2 3 2 2" xfId="666" xr:uid="{00000000-0005-0000-0000-000099020000}"/>
    <cellStyle name="Millares 2 10 4 2 3 2 2 2" xfId="667" xr:uid="{00000000-0005-0000-0000-00009A020000}"/>
    <cellStyle name="Millares 2 10 4 2 3 2 2 2 2" xfId="11450" xr:uid="{274ACBE8-52D0-43AB-AFDE-B404001EE485}"/>
    <cellStyle name="Millares 2 10 4 2 3 2 2 2 3" xfId="7519" xr:uid="{63481411-A4F2-47D5-BAA2-202E8ABB0DEE}"/>
    <cellStyle name="Millares 2 10 4 2 3 2 2 3" xfId="9514" xr:uid="{CEB7D5C4-78C5-483F-B3A3-335E535E050D}"/>
    <cellStyle name="Millares 2 10 4 2 3 2 2 4" xfId="5582" xr:uid="{6B87DCB1-C8B6-49C7-B191-DBC053E2FBBB}"/>
    <cellStyle name="Millares 2 10 4 2 3 2 3" xfId="668" xr:uid="{00000000-0005-0000-0000-00009B020000}"/>
    <cellStyle name="Millares 2 10 4 2 3 2 3 2" xfId="10519" xr:uid="{CF1403BB-2A2C-4846-A3D4-1ABD11BF46E4}"/>
    <cellStyle name="Millares 2 10 4 2 3 2 3 3" xfId="6588" xr:uid="{4219CAFB-80FB-41AC-A0D3-A84C646631DC}"/>
    <cellStyle name="Millares 2 10 4 2 3 2 4" xfId="8583" xr:uid="{05DEAF72-58A7-4C29-BB0A-326331CD57D3}"/>
    <cellStyle name="Millares 2 10 4 2 3 2 5" xfId="4651" xr:uid="{89FE2D44-6121-435B-A562-9E9E772CC7D5}"/>
    <cellStyle name="Millares 2 10 4 2 3 3" xfId="669" xr:uid="{00000000-0005-0000-0000-00009C020000}"/>
    <cellStyle name="Millares 2 10 4 2 3 3 2" xfId="670" xr:uid="{00000000-0005-0000-0000-00009D020000}"/>
    <cellStyle name="Millares 2 10 4 2 3 3 2 2" xfId="10992" xr:uid="{192DB09C-7416-4480-A803-F651532863AD}"/>
    <cellStyle name="Millares 2 10 4 2 3 3 2 3" xfId="7061" xr:uid="{4CF5CCF0-A2CC-4FCB-9865-C9E7DFDC98B3}"/>
    <cellStyle name="Millares 2 10 4 2 3 3 3" xfId="9056" xr:uid="{D9AEDC79-C4B0-4395-A077-A6F6B996180C}"/>
    <cellStyle name="Millares 2 10 4 2 3 3 4" xfId="5124" xr:uid="{7F2DCC08-6E84-4F9A-B036-99E38F3C9A19}"/>
    <cellStyle name="Millares 2 10 4 2 3 4" xfId="671" xr:uid="{00000000-0005-0000-0000-00009E020000}"/>
    <cellStyle name="Millares 2 10 4 2 3 4 2" xfId="10064" xr:uid="{669CE25A-9C0D-4C85-B37C-006D921E5CFB}"/>
    <cellStyle name="Millares 2 10 4 2 3 4 3" xfId="6133" xr:uid="{DA99293E-719B-4B42-A353-76EAB7612976}"/>
    <cellStyle name="Millares 2 10 4 2 3 5" xfId="8125" xr:uid="{85361A10-8D49-4FA9-892E-347151B937EF}"/>
    <cellStyle name="Millares 2 10 4 2 3 6" xfId="4192" xr:uid="{BCAD90E5-A49E-4E77-B182-734B4CBF4C79}"/>
    <cellStyle name="Millares 2 10 4 2 4" xfId="672" xr:uid="{00000000-0005-0000-0000-00009F020000}"/>
    <cellStyle name="Millares 2 10 4 2 4 2" xfId="673" xr:uid="{00000000-0005-0000-0000-0000A0020000}"/>
    <cellStyle name="Millares 2 10 4 2 4 2 2" xfId="674" xr:uid="{00000000-0005-0000-0000-0000A1020000}"/>
    <cellStyle name="Millares 2 10 4 2 4 2 2 2" xfId="11448" xr:uid="{75650648-FAEB-49BB-98E6-C989F6164451}"/>
    <cellStyle name="Millares 2 10 4 2 4 2 2 3" xfId="7517" xr:uid="{6B9FB700-7C49-4466-87C0-9BF0FA0E24CF}"/>
    <cellStyle name="Millares 2 10 4 2 4 2 3" xfId="9512" xr:uid="{2687C67A-2CA3-47DD-9F32-5A84E2959F39}"/>
    <cellStyle name="Millares 2 10 4 2 4 2 4" xfId="5580" xr:uid="{6C0ED8BA-DEC8-4611-A1AD-787EC2301C07}"/>
    <cellStyle name="Millares 2 10 4 2 4 3" xfId="675" xr:uid="{00000000-0005-0000-0000-0000A2020000}"/>
    <cellStyle name="Millares 2 10 4 2 4 3 2" xfId="10517" xr:uid="{D0B38470-A9CB-470A-8634-B60169D9AAA0}"/>
    <cellStyle name="Millares 2 10 4 2 4 3 3" xfId="6586" xr:uid="{75E085C9-FFD1-4C39-A7A8-F6792C30DF86}"/>
    <cellStyle name="Millares 2 10 4 2 4 4" xfId="8581" xr:uid="{557E037D-5AB5-4661-B9B7-370BEFCECF2D}"/>
    <cellStyle name="Millares 2 10 4 2 4 5" xfId="4649" xr:uid="{F0BCDF0C-893F-4A1F-A0D6-AC3130C85E46}"/>
    <cellStyle name="Millares 2 10 4 2 5" xfId="676" xr:uid="{00000000-0005-0000-0000-0000A3020000}"/>
    <cellStyle name="Millares 2 10 4 2 5 2" xfId="677" xr:uid="{00000000-0005-0000-0000-0000A4020000}"/>
    <cellStyle name="Millares 2 10 4 2 5 2 2" xfId="10990" xr:uid="{12D466AA-CB2E-48BA-BC75-748367992E11}"/>
    <cellStyle name="Millares 2 10 4 2 5 2 3" xfId="7059" xr:uid="{34C36083-ABC8-44D2-A34B-D8C14B9D4FA4}"/>
    <cellStyle name="Millares 2 10 4 2 5 3" xfId="9054" xr:uid="{1EA6A7E4-AA74-4BAC-9937-2DD2A47E60EF}"/>
    <cellStyle name="Millares 2 10 4 2 5 4" xfId="5122" xr:uid="{EE9EB41E-12D9-4238-84BA-87216A058ECE}"/>
    <cellStyle name="Millares 2 10 4 2 6" xfId="678" xr:uid="{00000000-0005-0000-0000-0000A5020000}"/>
    <cellStyle name="Millares 2 10 4 2 6 2" xfId="10062" xr:uid="{478F7DBF-7D73-427D-8D0F-14859E4EC262}"/>
    <cellStyle name="Millares 2 10 4 2 6 3" xfId="6131" xr:uid="{694E3B5B-023D-44DB-B9FA-CD79542664D9}"/>
    <cellStyle name="Millares 2 10 4 2 7" xfId="8123" xr:uid="{C19C9862-7449-4CD5-877F-DBF159FB3BAA}"/>
    <cellStyle name="Millares 2 10 4 2 8" xfId="4190" xr:uid="{84799EEC-BD10-4F41-BC26-BAB05A2F4266}"/>
    <cellStyle name="Millares 2 10 4 3" xfId="679" xr:uid="{00000000-0005-0000-0000-0000A6020000}"/>
    <cellStyle name="Millares 2 10 4 3 2" xfId="680" xr:uid="{00000000-0005-0000-0000-0000A7020000}"/>
    <cellStyle name="Millares 2 10 4 3 2 2" xfId="681" xr:uid="{00000000-0005-0000-0000-0000A8020000}"/>
    <cellStyle name="Millares 2 10 4 3 2 2 2" xfId="682" xr:uid="{00000000-0005-0000-0000-0000A9020000}"/>
    <cellStyle name="Millares 2 10 4 3 2 2 2 2" xfId="11451" xr:uid="{BE18FD35-831E-4CA5-B24E-821F011592D1}"/>
    <cellStyle name="Millares 2 10 4 3 2 2 2 3" xfId="7520" xr:uid="{C07AF057-93F1-40BE-A7F6-1EB664755F11}"/>
    <cellStyle name="Millares 2 10 4 3 2 2 3" xfId="9515" xr:uid="{CD4FE7B7-8F0B-4F63-83CD-939326BFAA28}"/>
    <cellStyle name="Millares 2 10 4 3 2 2 4" xfId="5583" xr:uid="{64E2EB93-083F-4131-9A8D-F59F4DE4704C}"/>
    <cellStyle name="Millares 2 10 4 3 2 3" xfId="683" xr:uid="{00000000-0005-0000-0000-0000AA020000}"/>
    <cellStyle name="Millares 2 10 4 3 2 3 2" xfId="10520" xr:uid="{6F0EE8F5-EF99-404B-BF22-F1AE0F17B09C}"/>
    <cellStyle name="Millares 2 10 4 3 2 3 3" xfId="6589" xr:uid="{BE4CF659-9DE1-4385-97C8-B51BA25BD578}"/>
    <cellStyle name="Millares 2 10 4 3 2 4" xfId="8584" xr:uid="{728046BB-1E07-4B4A-95DB-983A62826A7A}"/>
    <cellStyle name="Millares 2 10 4 3 2 5" xfId="4652" xr:uid="{29FC9BE6-BABE-4248-A801-6D67E46ABE88}"/>
    <cellStyle name="Millares 2 10 4 3 3" xfId="684" xr:uid="{00000000-0005-0000-0000-0000AB020000}"/>
    <cellStyle name="Millares 2 10 4 3 3 2" xfId="685" xr:uid="{00000000-0005-0000-0000-0000AC020000}"/>
    <cellStyle name="Millares 2 10 4 3 3 2 2" xfId="10993" xr:uid="{0FE2919B-FF47-4D63-891D-78A2A94D36DA}"/>
    <cellStyle name="Millares 2 10 4 3 3 2 3" xfId="7062" xr:uid="{3D959C9D-266A-4448-96D5-8B3338CA48D7}"/>
    <cellStyle name="Millares 2 10 4 3 3 3" xfId="9057" xr:uid="{DDC05EDB-4D64-4736-AF74-F7F35B190DB3}"/>
    <cellStyle name="Millares 2 10 4 3 3 4" xfId="5125" xr:uid="{DFBA7F46-7CEF-4453-A647-E5FBEF4E2EE3}"/>
    <cellStyle name="Millares 2 10 4 3 4" xfId="686" xr:uid="{00000000-0005-0000-0000-0000AD020000}"/>
    <cellStyle name="Millares 2 10 4 3 4 2" xfId="10065" xr:uid="{68B10B08-CEC0-46DC-BE61-5270FCA1F93F}"/>
    <cellStyle name="Millares 2 10 4 3 4 3" xfId="6134" xr:uid="{B55FDAE7-D319-4530-92DB-0F512962794A}"/>
    <cellStyle name="Millares 2 10 4 3 5" xfId="8126" xr:uid="{834AA23C-6400-4BC4-9244-FA00D65C15D9}"/>
    <cellStyle name="Millares 2 10 4 3 6" xfId="4193" xr:uid="{FE245063-AF5F-46E4-BFDC-97016CC0C2C2}"/>
    <cellStyle name="Millares 2 10 4 4" xfId="687" xr:uid="{00000000-0005-0000-0000-0000AE020000}"/>
    <cellStyle name="Millares 2 10 4 4 2" xfId="688" xr:uid="{00000000-0005-0000-0000-0000AF020000}"/>
    <cellStyle name="Millares 2 10 4 4 2 2" xfId="689" xr:uid="{00000000-0005-0000-0000-0000B0020000}"/>
    <cellStyle name="Millares 2 10 4 4 2 2 2" xfId="690" xr:uid="{00000000-0005-0000-0000-0000B1020000}"/>
    <cellStyle name="Millares 2 10 4 4 2 2 2 2" xfId="11452" xr:uid="{AEE0207D-3D5B-4CDE-9FE9-4D488A124AEE}"/>
    <cellStyle name="Millares 2 10 4 4 2 2 2 3" xfId="7521" xr:uid="{E1D51129-D576-43FF-832D-A0363222626A}"/>
    <cellStyle name="Millares 2 10 4 4 2 2 3" xfId="9516" xr:uid="{1CB0F318-70E6-417E-99E0-9EC5DDD895E4}"/>
    <cellStyle name="Millares 2 10 4 4 2 2 4" xfId="5584" xr:uid="{DA35427F-792D-45B2-970C-E0909A24B3A1}"/>
    <cellStyle name="Millares 2 10 4 4 2 3" xfId="691" xr:uid="{00000000-0005-0000-0000-0000B2020000}"/>
    <cellStyle name="Millares 2 10 4 4 2 3 2" xfId="10521" xr:uid="{E5C11F9E-3963-4252-AB71-BE80178BC62F}"/>
    <cellStyle name="Millares 2 10 4 4 2 3 3" xfId="6590" xr:uid="{9DF9DFC5-1690-4C7A-A798-E56D7B2D4D44}"/>
    <cellStyle name="Millares 2 10 4 4 2 4" xfId="8585" xr:uid="{0D4B3502-88DD-46D9-9761-B7A336F59114}"/>
    <cellStyle name="Millares 2 10 4 4 2 5" xfId="4653" xr:uid="{07BAD5B8-8D66-41E3-8927-E53495A13639}"/>
    <cellStyle name="Millares 2 10 4 4 3" xfId="692" xr:uid="{00000000-0005-0000-0000-0000B3020000}"/>
    <cellStyle name="Millares 2 10 4 4 3 2" xfId="693" xr:uid="{00000000-0005-0000-0000-0000B4020000}"/>
    <cellStyle name="Millares 2 10 4 4 3 2 2" xfId="10994" xr:uid="{7B6A6773-83F5-4431-92AF-D7F12855DB9B}"/>
    <cellStyle name="Millares 2 10 4 4 3 2 3" xfId="7063" xr:uid="{7971F5D6-1CE8-449E-8890-5DA3B59091BD}"/>
    <cellStyle name="Millares 2 10 4 4 3 3" xfId="9058" xr:uid="{77E0CA4D-E19A-4AB3-9DF4-13841EDDE467}"/>
    <cellStyle name="Millares 2 10 4 4 3 4" xfId="5126" xr:uid="{D9087015-75B0-41D2-966E-14465CE2BF98}"/>
    <cellStyle name="Millares 2 10 4 4 4" xfId="694" xr:uid="{00000000-0005-0000-0000-0000B5020000}"/>
    <cellStyle name="Millares 2 10 4 4 4 2" xfId="10066" xr:uid="{3AD42A06-46D5-48A6-B2FA-296E1BC6629D}"/>
    <cellStyle name="Millares 2 10 4 4 4 3" xfId="6135" xr:uid="{2E70E7F4-B40E-48A6-984B-C7C8AB07F9E0}"/>
    <cellStyle name="Millares 2 10 4 4 5" xfId="8127" xr:uid="{698EA967-F152-4E09-8EEB-1FF3B2298BD0}"/>
    <cellStyle name="Millares 2 10 4 4 6" xfId="4194" xr:uid="{685E757B-8D68-430F-AB34-427BC123A276}"/>
    <cellStyle name="Millares 2 10 4 5" xfId="695" xr:uid="{00000000-0005-0000-0000-0000B6020000}"/>
    <cellStyle name="Millares 2 10 4 5 2" xfId="696" xr:uid="{00000000-0005-0000-0000-0000B7020000}"/>
    <cellStyle name="Millares 2 10 4 5 2 2" xfId="697" xr:uid="{00000000-0005-0000-0000-0000B8020000}"/>
    <cellStyle name="Millares 2 10 4 5 2 2 2" xfId="11447" xr:uid="{1113D8C0-82D6-4B38-B410-44D01955B36D}"/>
    <cellStyle name="Millares 2 10 4 5 2 2 3" xfId="7516" xr:uid="{2F52A323-3146-42D2-B362-BC8CC933C891}"/>
    <cellStyle name="Millares 2 10 4 5 2 3" xfId="9511" xr:uid="{A11F494E-D840-4256-8C04-D9DCAFDDBBDF}"/>
    <cellStyle name="Millares 2 10 4 5 2 4" xfId="5579" xr:uid="{751FBB25-4A06-4686-BFA3-E4E8EBB89983}"/>
    <cellStyle name="Millares 2 10 4 5 3" xfId="698" xr:uid="{00000000-0005-0000-0000-0000B9020000}"/>
    <cellStyle name="Millares 2 10 4 5 3 2" xfId="10516" xr:uid="{C13DCABA-617F-4D56-8BB3-9FA7510A75E9}"/>
    <cellStyle name="Millares 2 10 4 5 3 3" xfId="6585" xr:uid="{7A1EABF5-E69D-4B8A-A2D5-D86694191A53}"/>
    <cellStyle name="Millares 2 10 4 5 4" xfId="8580" xr:uid="{C97B2DD9-FBB0-438F-BFF3-C43DABCE3548}"/>
    <cellStyle name="Millares 2 10 4 5 5" xfId="4648" xr:uid="{16CDF556-4FE8-4AB4-A92B-BA0253E9FBE8}"/>
    <cellStyle name="Millares 2 10 4 6" xfId="699" xr:uid="{00000000-0005-0000-0000-0000BA020000}"/>
    <cellStyle name="Millares 2 10 4 6 2" xfId="700" xr:uid="{00000000-0005-0000-0000-0000BB020000}"/>
    <cellStyle name="Millares 2 10 4 6 2 2" xfId="10989" xr:uid="{0223A2CC-2F4C-4304-B809-21546EBC42DA}"/>
    <cellStyle name="Millares 2 10 4 6 2 3" xfId="7058" xr:uid="{5F7CA26C-776F-442D-8AAE-529EC8A248F6}"/>
    <cellStyle name="Millares 2 10 4 6 3" xfId="9053" xr:uid="{38BE2928-FC2A-44CC-8E03-7258F3A617FC}"/>
    <cellStyle name="Millares 2 10 4 6 4" xfId="5121" xr:uid="{67FCB7C5-F8CC-4F78-9CAC-723F0EBB6236}"/>
    <cellStyle name="Millares 2 10 4 7" xfId="701" xr:uid="{00000000-0005-0000-0000-0000BC020000}"/>
    <cellStyle name="Millares 2 10 4 7 2" xfId="10061" xr:uid="{52B5EB56-C22D-4C45-B31D-9E3B0DFD12B1}"/>
    <cellStyle name="Millares 2 10 4 7 3" xfId="6130" xr:uid="{F74FDFBE-E10B-45CD-A666-C2D07562A22F}"/>
    <cellStyle name="Millares 2 10 4 8" xfId="8122" xr:uid="{F0E8972F-9752-41FC-9C15-118D152445E6}"/>
    <cellStyle name="Millares 2 10 4 9" xfId="4189" xr:uid="{2192FEF3-34AA-45BA-B1FA-0F8D084E9EA5}"/>
    <cellStyle name="Millares 2 10 5" xfId="702" xr:uid="{00000000-0005-0000-0000-0000BD020000}"/>
    <cellStyle name="Millares 2 10 5 2" xfId="703" xr:uid="{00000000-0005-0000-0000-0000BE020000}"/>
    <cellStyle name="Millares 2 10 5 2 2" xfId="704" xr:uid="{00000000-0005-0000-0000-0000BF020000}"/>
    <cellStyle name="Millares 2 10 5 2 2 2" xfId="705" xr:uid="{00000000-0005-0000-0000-0000C0020000}"/>
    <cellStyle name="Millares 2 10 5 2 2 2 2" xfId="706" xr:uid="{00000000-0005-0000-0000-0000C1020000}"/>
    <cellStyle name="Millares 2 10 5 2 2 2 2 2" xfId="11454" xr:uid="{834A0D3A-787A-4824-B2E2-6A7FD5D7290D}"/>
    <cellStyle name="Millares 2 10 5 2 2 2 2 3" xfId="7523" xr:uid="{E0AEA333-C8CE-4549-BE0E-ABF59192D90B}"/>
    <cellStyle name="Millares 2 10 5 2 2 2 3" xfId="9518" xr:uid="{E2AF620F-738D-4A1F-886D-9F51F28D9EB4}"/>
    <cellStyle name="Millares 2 10 5 2 2 2 4" xfId="5586" xr:uid="{D6CDDA64-8E05-41A0-9223-64EE8402A6F6}"/>
    <cellStyle name="Millares 2 10 5 2 2 3" xfId="707" xr:uid="{00000000-0005-0000-0000-0000C2020000}"/>
    <cellStyle name="Millares 2 10 5 2 2 3 2" xfId="10523" xr:uid="{1CB52E46-D818-4E3A-AA4F-EC04C47A3D48}"/>
    <cellStyle name="Millares 2 10 5 2 2 3 3" xfId="6592" xr:uid="{A08236A9-26F1-4987-898A-ACB0E6C17E09}"/>
    <cellStyle name="Millares 2 10 5 2 2 4" xfId="8587" xr:uid="{ABB4C1DB-F59A-4185-AE28-B3243DFB4AEE}"/>
    <cellStyle name="Millares 2 10 5 2 2 5" xfId="4655" xr:uid="{643A0889-2C32-4102-99C7-473E93FDEC6B}"/>
    <cellStyle name="Millares 2 10 5 2 3" xfId="708" xr:uid="{00000000-0005-0000-0000-0000C3020000}"/>
    <cellStyle name="Millares 2 10 5 2 3 2" xfId="709" xr:uid="{00000000-0005-0000-0000-0000C4020000}"/>
    <cellStyle name="Millares 2 10 5 2 3 2 2" xfId="10996" xr:uid="{DA4586B5-0422-4B38-B287-0324C404599D}"/>
    <cellStyle name="Millares 2 10 5 2 3 2 3" xfId="7065" xr:uid="{A0109D20-1BF4-492F-8E23-567EEB5C38BC}"/>
    <cellStyle name="Millares 2 10 5 2 3 3" xfId="9060" xr:uid="{9C6B024A-D910-45B1-A02F-26F9CB49250F}"/>
    <cellStyle name="Millares 2 10 5 2 3 4" xfId="5128" xr:uid="{415FF50E-8D61-4000-8B7A-885B61B9B0EF}"/>
    <cellStyle name="Millares 2 10 5 2 4" xfId="710" xr:uid="{00000000-0005-0000-0000-0000C5020000}"/>
    <cellStyle name="Millares 2 10 5 2 4 2" xfId="10068" xr:uid="{9DFF3174-117A-4ED2-9A2E-C8340B934205}"/>
    <cellStyle name="Millares 2 10 5 2 4 3" xfId="6137" xr:uid="{ECE2877B-D2C0-4909-9714-E88E4050B44B}"/>
    <cellStyle name="Millares 2 10 5 2 5" xfId="8129" xr:uid="{AAF978CD-92C2-437A-BEEF-13BDE9D98F55}"/>
    <cellStyle name="Millares 2 10 5 2 6" xfId="4196" xr:uid="{6CBEC310-BC9F-4271-B67C-AEC9B14F83A8}"/>
    <cellStyle name="Millares 2 10 5 3" xfId="711" xr:uid="{00000000-0005-0000-0000-0000C6020000}"/>
    <cellStyle name="Millares 2 10 5 3 2" xfId="712" xr:uid="{00000000-0005-0000-0000-0000C7020000}"/>
    <cellStyle name="Millares 2 10 5 3 2 2" xfId="713" xr:uid="{00000000-0005-0000-0000-0000C8020000}"/>
    <cellStyle name="Millares 2 10 5 3 2 2 2" xfId="714" xr:uid="{00000000-0005-0000-0000-0000C9020000}"/>
    <cellStyle name="Millares 2 10 5 3 2 2 2 2" xfId="11455" xr:uid="{2EAEC5B3-EBE6-440D-B9D9-6EED1B49DA23}"/>
    <cellStyle name="Millares 2 10 5 3 2 2 2 3" xfId="7524" xr:uid="{6D2E08A4-0DD5-4B64-B7C9-A8A5796FE75D}"/>
    <cellStyle name="Millares 2 10 5 3 2 2 3" xfId="9519" xr:uid="{7F254FBF-475C-4FFC-8107-366BD59BAB01}"/>
    <cellStyle name="Millares 2 10 5 3 2 2 4" xfId="5587" xr:uid="{B85D43E3-D658-4DD9-95A9-FF86696FC498}"/>
    <cellStyle name="Millares 2 10 5 3 2 3" xfId="715" xr:uid="{00000000-0005-0000-0000-0000CA020000}"/>
    <cellStyle name="Millares 2 10 5 3 2 3 2" xfId="10524" xr:uid="{706C6E54-C513-47B5-A78D-9AF82E4BA8D4}"/>
    <cellStyle name="Millares 2 10 5 3 2 3 3" xfId="6593" xr:uid="{07A48D1F-7764-4275-A6DA-35B70A38D6C6}"/>
    <cellStyle name="Millares 2 10 5 3 2 4" xfId="8588" xr:uid="{22F6F13E-6582-491C-89B2-CD68062891EA}"/>
    <cellStyle name="Millares 2 10 5 3 2 5" xfId="4656" xr:uid="{33B40A34-AB92-4E1A-A718-963724124D6B}"/>
    <cellStyle name="Millares 2 10 5 3 3" xfId="716" xr:uid="{00000000-0005-0000-0000-0000CB020000}"/>
    <cellStyle name="Millares 2 10 5 3 3 2" xfId="717" xr:uid="{00000000-0005-0000-0000-0000CC020000}"/>
    <cellStyle name="Millares 2 10 5 3 3 2 2" xfId="10997" xr:uid="{55FFB083-8300-4733-8A10-B6792218BA71}"/>
    <cellStyle name="Millares 2 10 5 3 3 2 3" xfId="7066" xr:uid="{C07EA50A-A55D-46CF-8167-6C56079A8F37}"/>
    <cellStyle name="Millares 2 10 5 3 3 3" xfId="9061" xr:uid="{A7492B34-8637-4463-98DE-065B9C3FC01F}"/>
    <cellStyle name="Millares 2 10 5 3 3 4" xfId="5129" xr:uid="{F0B35A42-D07F-4E02-BAFA-027F4E82F4C0}"/>
    <cellStyle name="Millares 2 10 5 3 4" xfId="718" xr:uid="{00000000-0005-0000-0000-0000CD020000}"/>
    <cellStyle name="Millares 2 10 5 3 4 2" xfId="10069" xr:uid="{71282B67-B4AD-4A2C-B2E1-241EAD73BF38}"/>
    <cellStyle name="Millares 2 10 5 3 4 3" xfId="6138" xr:uid="{A07B2C49-0A6F-4D72-B0CE-6C01FE798A2F}"/>
    <cellStyle name="Millares 2 10 5 3 5" xfId="8130" xr:uid="{79A7BFC6-0C70-43A3-A0BC-7702DB6B9FC2}"/>
    <cellStyle name="Millares 2 10 5 3 6" xfId="4197" xr:uid="{69F077CE-763B-42C0-AFE8-31383768B26A}"/>
    <cellStyle name="Millares 2 10 5 4" xfId="719" xr:uid="{00000000-0005-0000-0000-0000CE020000}"/>
    <cellStyle name="Millares 2 10 5 4 2" xfId="720" xr:uid="{00000000-0005-0000-0000-0000CF020000}"/>
    <cellStyle name="Millares 2 10 5 4 2 2" xfId="721" xr:uid="{00000000-0005-0000-0000-0000D0020000}"/>
    <cellStyle name="Millares 2 10 5 4 2 2 2" xfId="11453" xr:uid="{910F2465-0E4D-44BF-AFB9-65A0C806C881}"/>
    <cellStyle name="Millares 2 10 5 4 2 2 3" xfId="7522" xr:uid="{B7E812F4-02BF-47C5-AFB7-2C4B59BC71E9}"/>
    <cellStyle name="Millares 2 10 5 4 2 3" xfId="9517" xr:uid="{43DDA2FE-3E7A-4BE2-91D6-F49618FF9828}"/>
    <cellStyle name="Millares 2 10 5 4 2 4" xfId="5585" xr:uid="{74CB2C30-A376-4FD4-AD59-04F85283CA55}"/>
    <cellStyle name="Millares 2 10 5 4 3" xfId="722" xr:uid="{00000000-0005-0000-0000-0000D1020000}"/>
    <cellStyle name="Millares 2 10 5 4 3 2" xfId="10522" xr:uid="{55012180-A21D-4868-8970-A195DAA808B3}"/>
    <cellStyle name="Millares 2 10 5 4 3 3" xfId="6591" xr:uid="{05130FED-2BC1-4B98-8AD3-FD182074045E}"/>
    <cellStyle name="Millares 2 10 5 4 4" xfId="8586" xr:uid="{0F49CD37-7127-40C6-91DF-DBF6FAC901DB}"/>
    <cellStyle name="Millares 2 10 5 4 5" xfId="4654" xr:uid="{D37C7199-2B54-48F6-B4D2-97AE959809C7}"/>
    <cellStyle name="Millares 2 10 5 5" xfId="723" xr:uid="{00000000-0005-0000-0000-0000D2020000}"/>
    <cellStyle name="Millares 2 10 5 5 2" xfId="724" xr:uid="{00000000-0005-0000-0000-0000D3020000}"/>
    <cellStyle name="Millares 2 10 5 5 2 2" xfId="10995" xr:uid="{B64D31B8-1B59-40BF-A987-B1EE01E6786A}"/>
    <cellStyle name="Millares 2 10 5 5 2 3" xfId="7064" xr:uid="{AC115830-D06A-4D68-BF38-C94DDC1E250C}"/>
    <cellStyle name="Millares 2 10 5 5 3" xfId="9059" xr:uid="{71C28B1A-9F39-4AB0-9B5C-5A7743AFE38F}"/>
    <cellStyle name="Millares 2 10 5 5 4" xfId="5127" xr:uid="{BD3A4F9C-9B29-4287-AE7C-9A0C1387CB5C}"/>
    <cellStyle name="Millares 2 10 5 6" xfId="725" xr:uid="{00000000-0005-0000-0000-0000D4020000}"/>
    <cellStyle name="Millares 2 10 5 6 2" xfId="10067" xr:uid="{D7A18B79-EA92-4271-A849-4F2828AC6B5D}"/>
    <cellStyle name="Millares 2 10 5 6 3" xfId="6136" xr:uid="{99DBB7E0-D4EC-409C-BA5D-9F73B65BE52A}"/>
    <cellStyle name="Millares 2 10 5 7" xfId="8128" xr:uid="{04BD33B3-D1F2-4832-BBB1-DC20F6A4B9EC}"/>
    <cellStyle name="Millares 2 10 5 8" xfId="4195" xr:uid="{C002342B-1CC0-470F-A4A2-ECC7F0A29FD6}"/>
    <cellStyle name="Millares 2 10 6" xfId="726" xr:uid="{00000000-0005-0000-0000-0000D5020000}"/>
    <cellStyle name="Millares 2 10 6 2" xfId="727" xr:uid="{00000000-0005-0000-0000-0000D6020000}"/>
    <cellStyle name="Millares 2 10 6 2 2" xfId="728" xr:uid="{00000000-0005-0000-0000-0000D7020000}"/>
    <cellStyle name="Millares 2 10 6 2 2 2" xfId="729" xr:uid="{00000000-0005-0000-0000-0000D8020000}"/>
    <cellStyle name="Millares 2 10 6 2 2 2 2" xfId="11456" xr:uid="{AE8CB987-5D90-44F8-B24C-5BCF48C9575B}"/>
    <cellStyle name="Millares 2 10 6 2 2 2 3" xfId="7525" xr:uid="{5CA7C69D-BA41-4C6F-9EF5-84C66A24963F}"/>
    <cellStyle name="Millares 2 10 6 2 2 3" xfId="9520" xr:uid="{89383427-0585-44AA-97DA-94F08774B4AA}"/>
    <cellStyle name="Millares 2 10 6 2 2 4" xfId="5588" xr:uid="{9ACDA392-9240-4966-953A-40F1F2B09BF8}"/>
    <cellStyle name="Millares 2 10 6 2 3" xfId="730" xr:uid="{00000000-0005-0000-0000-0000D9020000}"/>
    <cellStyle name="Millares 2 10 6 2 3 2" xfId="10525" xr:uid="{4461E76A-DA38-4B1C-96C3-58D4D8972A91}"/>
    <cellStyle name="Millares 2 10 6 2 3 3" xfId="6594" xr:uid="{500CA5A1-7CED-4639-BE82-98CAED24063D}"/>
    <cellStyle name="Millares 2 10 6 2 4" xfId="8589" xr:uid="{2BFCB274-3293-407F-871D-ACAB0C4600CE}"/>
    <cellStyle name="Millares 2 10 6 2 5" xfId="4657" xr:uid="{541190D1-1C43-4F1B-9964-E5931EF9A252}"/>
    <cellStyle name="Millares 2 10 6 3" xfId="731" xr:uid="{00000000-0005-0000-0000-0000DA020000}"/>
    <cellStyle name="Millares 2 10 6 3 2" xfId="732" xr:uid="{00000000-0005-0000-0000-0000DB020000}"/>
    <cellStyle name="Millares 2 10 6 3 2 2" xfId="10998" xr:uid="{E1582435-9990-4F93-A001-9527FEE9EF1B}"/>
    <cellStyle name="Millares 2 10 6 3 2 3" xfId="7067" xr:uid="{C87A8BD9-CB1D-480A-9A85-C3DCA18E1A77}"/>
    <cellStyle name="Millares 2 10 6 3 3" xfId="9062" xr:uid="{66D0A83C-D247-47A3-BA15-E6A2278634D5}"/>
    <cellStyle name="Millares 2 10 6 3 4" xfId="5130" xr:uid="{39641FEC-6DCA-41BC-B368-8EFB912FF984}"/>
    <cellStyle name="Millares 2 10 6 4" xfId="733" xr:uid="{00000000-0005-0000-0000-0000DC020000}"/>
    <cellStyle name="Millares 2 10 6 4 2" xfId="10070" xr:uid="{87DE8247-6A8A-4AA6-9C72-6632C82B533F}"/>
    <cellStyle name="Millares 2 10 6 4 3" xfId="6139" xr:uid="{4AD0A115-6BE6-45BB-8DFF-655F1CD86FA1}"/>
    <cellStyle name="Millares 2 10 6 5" xfId="8131" xr:uid="{2AA6638D-C59E-49F6-8791-8D33EA6D55B6}"/>
    <cellStyle name="Millares 2 10 6 6" xfId="4198" xr:uid="{A39C9B0C-0BD9-4DCC-906D-F04D57C7B49D}"/>
    <cellStyle name="Millares 2 10 7" xfId="734" xr:uid="{00000000-0005-0000-0000-0000DD020000}"/>
    <cellStyle name="Millares 2 10 7 2" xfId="735" xr:uid="{00000000-0005-0000-0000-0000DE020000}"/>
    <cellStyle name="Millares 2 10 7 2 2" xfId="736" xr:uid="{00000000-0005-0000-0000-0000DF020000}"/>
    <cellStyle name="Millares 2 10 7 2 2 2" xfId="737" xr:uid="{00000000-0005-0000-0000-0000E0020000}"/>
    <cellStyle name="Millares 2 10 7 2 2 2 2" xfId="11457" xr:uid="{AE719C93-6160-4ED9-9150-3EAA7A627A9C}"/>
    <cellStyle name="Millares 2 10 7 2 2 2 3" xfId="7526" xr:uid="{84E2E122-AAB6-46A7-B6B3-B5B888F962D4}"/>
    <cellStyle name="Millares 2 10 7 2 2 3" xfId="9521" xr:uid="{FB17388D-233E-4137-82DC-860BE81F9AE7}"/>
    <cellStyle name="Millares 2 10 7 2 2 4" xfId="5589" xr:uid="{2D6E858E-62DA-4D0F-A9BB-80566BE859A9}"/>
    <cellStyle name="Millares 2 10 7 2 3" xfId="738" xr:uid="{00000000-0005-0000-0000-0000E1020000}"/>
    <cellStyle name="Millares 2 10 7 2 3 2" xfId="10526" xr:uid="{44CCE571-4360-4CF5-81F0-F7F933B2D83F}"/>
    <cellStyle name="Millares 2 10 7 2 3 3" xfId="6595" xr:uid="{01133FBD-0052-4A23-BB10-D77B42B249AE}"/>
    <cellStyle name="Millares 2 10 7 2 4" xfId="8590" xr:uid="{0ED9B6EA-643D-48F1-AA58-471DCB1EB0F7}"/>
    <cellStyle name="Millares 2 10 7 2 5" xfId="4658" xr:uid="{68E9E9CF-8AD4-4129-A676-EB5CF4C38085}"/>
    <cellStyle name="Millares 2 10 7 3" xfId="739" xr:uid="{00000000-0005-0000-0000-0000E2020000}"/>
    <cellStyle name="Millares 2 10 7 3 2" xfId="740" xr:uid="{00000000-0005-0000-0000-0000E3020000}"/>
    <cellStyle name="Millares 2 10 7 3 2 2" xfId="10999" xr:uid="{0C34520F-61C4-4559-80F5-E2AF2F8A2CE1}"/>
    <cellStyle name="Millares 2 10 7 3 2 3" xfId="7068" xr:uid="{459073D5-5C55-4937-BB7F-19F2F0ED4868}"/>
    <cellStyle name="Millares 2 10 7 3 3" xfId="9063" xr:uid="{9070C869-CD16-4ED9-95BE-D767CB489C58}"/>
    <cellStyle name="Millares 2 10 7 3 4" xfId="5131" xr:uid="{C7445DEA-25CA-4FF3-8E27-7A1C666FF5BC}"/>
    <cellStyle name="Millares 2 10 7 4" xfId="741" xr:uid="{00000000-0005-0000-0000-0000E4020000}"/>
    <cellStyle name="Millares 2 10 7 4 2" xfId="10071" xr:uid="{21E3ED10-E27B-411A-9E5F-0735F7D314CD}"/>
    <cellStyle name="Millares 2 10 7 4 3" xfId="6140" xr:uid="{98552829-6E0E-43C0-B8B6-85D2F8416A9D}"/>
    <cellStyle name="Millares 2 10 7 5" xfId="8132" xr:uid="{6E8E2407-4AC6-46BC-9E8D-4ED6863671D3}"/>
    <cellStyle name="Millares 2 10 7 6" xfId="4199" xr:uid="{8527F000-6F6D-43EA-868A-E8098194CB4B}"/>
    <cellStyle name="Millares 2 10 8" xfId="742" xr:uid="{00000000-0005-0000-0000-0000E5020000}"/>
    <cellStyle name="Millares 2 10 8 2" xfId="743" xr:uid="{00000000-0005-0000-0000-0000E6020000}"/>
    <cellStyle name="Millares 2 10 8 2 2" xfId="744" xr:uid="{00000000-0005-0000-0000-0000E7020000}"/>
    <cellStyle name="Millares 2 10 8 2 2 2" xfId="11434" xr:uid="{70D7656F-7FA6-404B-A0F6-188A6589292C}"/>
    <cellStyle name="Millares 2 10 8 2 2 3" xfId="7503" xr:uid="{C1207061-A515-4E9B-B43A-03684E0DC8B8}"/>
    <cellStyle name="Millares 2 10 8 2 3" xfId="9498" xr:uid="{682AEFB5-B528-4BDC-A035-902249A8C220}"/>
    <cellStyle name="Millares 2 10 8 2 4" xfId="5566" xr:uid="{FA3D6C47-CC4B-4EDC-AB43-A925167671F6}"/>
    <cellStyle name="Millares 2 10 8 3" xfId="745" xr:uid="{00000000-0005-0000-0000-0000E8020000}"/>
    <cellStyle name="Millares 2 10 8 3 2" xfId="10503" xr:uid="{6B82DB76-79CC-41AE-9164-F44F7EC5FE89}"/>
    <cellStyle name="Millares 2 10 8 3 3" xfId="6572" xr:uid="{C68F343E-6CCA-42CA-8AE5-01B15698E2F1}"/>
    <cellStyle name="Millares 2 10 8 4" xfId="8567" xr:uid="{E2B55725-8C71-4230-849B-0A282DC107E5}"/>
    <cellStyle name="Millares 2 10 8 5" xfId="4635" xr:uid="{B40DFFE6-0A8D-465C-BBAA-8DD5C487859B}"/>
    <cellStyle name="Millares 2 10 9" xfId="746" xr:uid="{00000000-0005-0000-0000-0000E9020000}"/>
    <cellStyle name="Millares 2 10 9 2" xfId="747" xr:uid="{00000000-0005-0000-0000-0000EA020000}"/>
    <cellStyle name="Millares 2 10 9 2 2" xfId="10976" xr:uid="{817E69CA-8F11-422A-AB3B-E455CE9578D8}"/>
    <cellStyle name="Millares 2 10 9 2 3" xfId="7045" xr:uid="{7072C57D-FC80-4B20-AA0C-502B2315A15B}"/>
    <cellStyle name="Millares 2 10 9 3" xfId="9040" xr:uid="{A605360D-C064-4CCB-8419-7139BED2EC66}"/>
    <cellStyle name="Millares 2 10 9 4" xfId="5108" xr:uid="{88DC132F-8AFC-4721-9E9F-A0006EEC3251}"/>
    <cellStyle name="Millares 2 11" xfId="748" xr:uid="{00000000-0005-0000-0000-0000EB020000}"/>
    <cellStyle name="Millares 2 11 10" xfId="749" xr:uid="{00000000-0005-0000-0000-0000EC020000}"/>
    <cellStyle name="Millares 2 11 10 2" xfId="10072" xr:uid="{F2474B36-300E-4C77-9DC7-90DA3225D6A3}"/>
    <cellStyle name="Millares 2 11 10 3" xfId="6141" xr:uid="{5E8FD604-8564-46A0-80DC-D450126E9339}"/>
    <cellStyle name="Millares 2 11 11" xfId="8133" xr:uid="{1809D40C-4B83-4800-BD62-1EBD26665732}"/>
    <cellStyle name="Millares 2 11 12" xfId="4200" xr:uid="{CF6DEE77-94E9-46EE-9496-69384A124B2A}"/>
    <cellStyle name="Millares 2 11 2" xfId="750" xr:uid="{00000000-0005-0000-0000-0000ED020000}"/>
    <cellStyle name="Millares 2 11 2 2" xfId="751" xr:uid="{00000000-0005-0000-0000-0000EE020000}"/>
    <cellStyle name="Millares 2 11 2 2 2" xfId="752" xr:uid="{00000000-0005-0000-0000-0000EF020000}"/>
    <cellStyle name="Millares 2 11 2 2 2 2" xfId="753" xr:uid="{00000000-0005-0000-0000-0000F0020000}"/>
    <cellStyle name="Millares 2 11 2 2 2 2 2" xfId="754" xr:uid="{00000000-0005-0000-0000-0000F1020000}"/>
    <cellStyle name="Millares 2 11 2 2 2 2 2 2" xfId="755" xr:uid="{00000000-0005-0000-0000-0000F2020000}"/>
    <cellStyle name="Millares 2 11 2 2 2 2 2 2 2" xfId="11461" xr:uid="{074E117D-8DFB-4C95-B1F4-B34F10BC71A7}"/>
    <cellStyle name="Millares 2 11 2 2 2 2 2 2 3" xfId="7530" xr:uid="{44FE3DEB-7F1C-4899-8F6C-7D1C65E795A6}"/>
    <cellStyle name="Millares 2 11 2 2 2 2 2 3" xfId="9525" xr:uid="{F88CB583-8FE1-42DC-B1BE-3047BEA095CA}"/>
    <cellStyle name="Millares 2 11 2 2 2 2 2 4" xfId="5593" xr:uid="{24753841-E9B7-41C2-9894-0AA09B8ED32B}"/>
    <cellStyle name="Millares 2 11 2 2 2 2 3" xfId="756" xr:uid="{00000000-0005-0000-0000-0000F3020000}"/>
    <cellStyle name="Millares 2 11 2 2 2 2 3 2" xfId="10530" xr:uid="{199F10F5-C64A-464E-BB7A-A7472CDCA411}"/>
    <cellStyle name="Millares 2 11 2 2 2 2 3 3" xfId="6599" xr:uid="{3721E68C-6C2B-4277-97E5-D1B100FEB51A}"/>
    <cellStyle name="Millares 2 11 2 2 2 2 4" xfId="8594" xr:uid="{57B5CC8A-893C-4FBD-93ED-C5C08FECCBD1}"/>
    <cellStyle name="Millares 2 11 2 2 2 2 5" xfId="4662" xr:uid="{CB3D0D5F-DEFA-4000-9E2E-8158085D8230}"/>
    <cellStyle name="Millares 2 11 2 2 2 3" xfId="757" xr:uid="{00000000-0005-0000-0000-0000F4020000}"/>
    <cellStyle name="Millares 2 11 2 2 2 3 2" xfId="758" xr:uid="{00000000-0005-0000-0000-0000F5020000}"/>
    <cellStyle name="Millares 2 11 2 2 2 3 2 2" xfId="11003" xr:uid="{F6C9416D-E446-425C-8666-BEBB44A02241}"/>
    <cellStyle name="Millares 2 11 2 2 2 3 2 3" xfId="7072" xr:uid="{4562C642-9E3D-446C-81B7-BF9824C5B3E6}"/>
    <cellStyle name="Millares 2 11 2 2 2 3 3" xfId="9067" xr:uid="{45ED63B6-9514-40D7-91C3-A75AFC62B494}"/>
    <cellStyle name="Millares 2 11 2 2 2 3 4" xfId="5135" xr:uid="{76E64F86-84C5-4B61-83B1-BB9FA4BAFD02}"/>
    <cellStyle name="Millares 2 11 2 2 2 4" xfId="759" xr:uid="{00000000-0005-0000-0000-0000F6020000}"/>
    <cellStyle name="Millares 2 11 2 2 2 4 2" xfId="10075" xr:uid="{09E561B8-7154-4540-866F-347FD5197FA9}"/>
    <cellStyle name="Millares 2 11 2 2 2 4 3" xfId="6144" xr:uid="{F534CB66-1835-4FC0-9C28-6187D6D41E30}"/>
    <cellStyle name="Millares 2 11 2 2 2 5" xfId="8136" xr:uid="{F311366E-89AF-48A6-B673-21F72F368263}"/>
    <cellStyle name="Millares 2 11 2 2 2 6" xfId="4203" xr:uid="{9AB9B6AA-F263-4150-AFF7-AE89EEA3D2A7}"/>
    <cellStyle name="Millares 2 11 2 2 3" xfId="760" xr:uid="{00000000-0005-0000-0000-0000F7020000}"/>
    <cellStyle name="Millares 2 11 2 2 3 2" xfId="761" xr:uid="{00000000-0005-0000-0000-0000F8020000}"/>
    <cellStyle name="Millares 2 11 2 2 3 2 2" xfId="762" xr:uid="{00000000-0005-0000-0000-0000F9020000}"/>
    <cellStyle name="Millares 2 11 2 2 3 2 2 2" xfId="763" xr:uid="{00000000-0005-0000-0000-0000FA020000}"/>
    <cellStyle name="Millares 2 11 2 2 3 2 2 2 2" xfId="11462" xr:uid="{4BF05F99-30F1-4936-84EC-8594918E3062}"/>
    <cellStyle name="Millares 2 11 2 2 3 2 2 2 3" xfId="7531" xr:uid="{40D7458B-4EAE-440F-B088-2313C0707BC2}"/>
    <cellStyle name="Millares 2 11 2 2 3 2 2 3" xfId="9526" xr:uid="{D9CB25B6-B013-4CA0-A025-8C5E12787700}"/>
    <cellStyle name="Millares 2 11 2 2 3 2 2 4" xfId="5594" xr:uid="{F5BBCF1A-59A4-4899-BBFC-FCE719501A45}"/>
    <cellStyle name="Millares 2 11 2 2 3 2 3" xfId="764" xr:uid="{00000000-0005-0000-0000-0000FB020000}"/>
    <cellStyle name="Millares 2 11 2 2 3 2 3 2" xfId="10531" xr:uid="{F010899C-6D0B-44F4-9882-66CA7AB3713B}"/>
    <cellStyle name="Millares 2 11 2 2 3 2 3 3" xfId="6600" xr:uid="{A9A80B8C-EB23-4D81-A580-902640CB92A8}"/>
    <cellStyle name="Millares 2 11 2 2 3 2 4" xfId="8595" xr:uid="{2956107E-877F-4FE6-9F90-A34603621581}"/>
    <cellStyle name="Millares 2 11 2 2 3 2 5" xfId="4663" xr:uid="{0C4E692C-785D-4855-91F4-B100E0FE29E4}"/>
    <cellStyle name="Millares 2 11 2 2 3 3" xfId="765" xr:uid="{00000000-0005-0000-0000-0000FC020000}"/>
    <cellStyle name="Millares 2 11 2 2 3 3 2" xfId="766" xr:uid="{00000000-0005-0000-0000-0000FD020000}"/>
    <cellStyle name="Millares 2 11 2 2 3 3 2 2" xfId="11004" xr:uid="{2EE5DB55-1D81-4C79-9FC8-63AAE2008C90}"/>
    <cellStyle name="Millares 2 11 2 2 3 3 2 3" xfId="7073" xr:uid="{04D09844-0601-42AD-871C-15FB5AA84612}"/>
    <cellStyle name="Millares 2 11 2 2 3 3 3" xfId="9068" xr:uid="{D7D52372-3835-4E1F-87E2-1C031C594F51}"/>
    <cellStyle name="Millares 2 11 2 2 3 3 4" xfId="5136" xr:uid="{4FED53D4-404D-4610-B407-AD634EDA95BE}"/>
    <cellStyle name="Millares 2 11 2 2 3 4" xfId="767" xr:uid="{00000000-0005-0000-0000-0000FE020000}"/>
    <cellStyle name="Millares 2 11 2 2 3 4 2" xfId="10076" xr:uid="{0619412E-A1B0-4646-ACBE-C120895763A5}"/>
    <cellStyle name="Millares 2 11 2 2 3 4 3" xfId="6145" xr:uid="{80B80FA2-5AD9-4E09-945C-2ECB10DA32CC}"/>
    <cellStyle name="Millares 2 11 2 2 3 5" xfId="8137" xr:uid="{D7789181-ED13-4D5F-8328-BB8260203081}"/>
    <cellStyle name="Millares 2 11 2 2 3 6" xfId="4204" xr:uid="{EA2702A6-2B2C-4C51-9314-7E7C5E0FF79E}"/>
    <cellStyle name="Millares 2 11 2 2 4" xfId="768" xr:uid="{00000000-0005-0000-0000-0000FF020000}"/>
    <cellStyle name="Millares 2 11 2 2 4 2" xfId="769" xr:uid="{00000000-0005-0000-0000-000000030000}"/>
    <cellStyle name="Millares 2 11 2 2 4 2 2" xfId="770" xr:uid="{00000000-0005-0000-0000-000001030000}"/>
    <cellStyle name="Millares 2 11 2 2 4 2 2 2" xfId="11460" xr:uid="{2E7C238C-441C-4CAE-8FC3-EAC5855B4162}"/>
    <cellStyle name="Millares 2 11 2 2 4 2 2 3" xfId="7529" xr:uid="{3CBC04D4-1932-4957-9745-A995E137D76A}"/>
    <cellStyle name="Millares 2 11 2 2 4 2 3" xfId="9524" xr:uid="{50CEFB5A-3823-498D-8FD4-F325FB94712B}"/>
    <cellStyle name="Millares 2 11 2 2 4 2 4" xfId="5592" xr:uid="{F3F01BB4-CADA-4439-A45F-8C155B731CC5}"/>
    <cellStyle name="Millares 2 11 2 2 4 3" xfId="771" xr:uid="{00000000-0005-0000-0000-000002030000}"/>
    <cellStyle name="Millares 2 11 2 2 4 3 2" xfId="10529" xr:uid="{E03C2ED2-0F49-4641-804C-93663268C007}"/>
    <cellStyle name="Millares 2 11 2 2 4 3 3" xfId="6598" xr:uid="{5B2F313E-8667-4B8F-A8D1-A3F1EDCCED2C}"/>
    <cellStyle name="Millares 2 11 2 2 4 4" xfId="8593" xr:uid="{D75FF2CF-E018-41E6-AB48-BE8A67039049}"/>
    <cellStyle name="Millares 2 11 2 2 4 5" xfId="4661" xr:uid="{09CD9E72-F510-4C87-A0A8-7C49E672927A}"/>
    <cellStyle name="Millares 2 11 2 2 5" xfId="772" xr:uid="{00000000-0005-0000-0000-000003030000}"/>
    <cellStyle name="Millares 2 11 2 2 5 2" xfId="773" xr:uid="{00000000-0005-0000-0000-000004030000}"/>
    <cellStyle name="Millares 2 11 2 2 5 2 2" xfId="11002" xr:uid="{D1094276-FD87-4CD0-8AF4-EB179AB0B5C5}"/>
    <cellStyle name="Millares 2 11 2 2 5 2 3" xfId="7071" xr:uid="{0B28DD11-8E9C-493F-9D16-D1207E86341D}"/>
    <cellStyle name="Millares 2 11 2 2 5 3" xfId="9066" xr:uid="{D8BB091A-9F19-4C49-9990-BF0D8771DF73}"/>
    <cellStyle name="Millares 2 11 2 2 5 4" xfId="5134" xr:uid="{A929B291-68F7-46FF-A34C-F73AC4E24E74}"/>
    <cellStyle name="Millares 2 11 2 2 6" xfId="774" xr:uid="{00000000-0005-0000-0000-000005030000}"/>
    <cellStyle name="Millares 2 11 2 2 6 2" xfId="10074" xr:uid="{42D3F6BA-811E-4E92-A987-5E2CCB8FDFD2}"/>
    <cellStyle name="Millares 2 11 2 2 6 3" xfId="6143" xr:uid="{C178A3FD-FE85-44B6-9EEB-10B4A88F3EF8}"/>
    <cellStyle name="Millares 2 11 2 2 7" xfId="8135" xr:uid="{5542793E-710B-4481-91DF-0CB9A89590F2}"/>
    <cellStyle name="Millares 2 11 2 2 8" xfId="4202" xr:uid="{C57842C8-80AE-480E-81BA-9EAED47DE557}"/>
    <cellStyle name="Millares 2 11 2 3" xfId="775" xr:uid="{00000000-0005-0000-0000-000006030000}"/>
    <cellStyle name="Millares 2 11 2 3 2" xfId="776" xr:uid="{00000000-0005-0000-0000-000007030000}"/>
    <cellStyle name="Millares 2 11 2 3 2 2" xfId="777" xr:uid="{00000000-0005-0000-0000-000008030000}"/>
    <cellStyle name="Millares 2 11 2 3 2 2 2" xfId="778" xr:uid="{00000000-0005-0000-0000-000009030000}"/>
    <cellStyle name="Millares 2 11 2 3 2 2 2 2" xfId="11463" xr:uid="{4B651E68-735E-4147-B3B3-A25E6565C016}"/>
    <cellStyle name="Millares 2 11 2 3 2 2 2 3" xfId="7532" xr:uid="{4A3FA4CF-D3CC-4BD8-9849-42E8D18BA1A0}"/>
    <cellStyle name="Millares 2 11 2 3 2 2 3" xfId="9527" xr:uid="{C54F4F4D-6ADF-42E6-A19E-DBBEE192786B}"/>
    <cellStyle name="Millares 2 11 2 3 2 2 4" xfId="5595" xr:uid="{042F338E-37C8-45E5-9C3D-E3674AC82540}"/>
    <cellStyle name="Millares 2 11 2 3 2 3" xfId="779" xr:uid="{00000000-0005-0000-0000-00000A030000}"/>
    <cellStyle name="Millares 2 11 2 3 2 3 2" xfId="10532" xr:uid="{3997C0CB-D860-414C-AC3F-9ADCDC9BB68E}"/>
    <cellStyle name="Millares 2 11 2 3 2 3 3" xfId="6601" xr:uid="{FAC30FC4-ABD2-48CC-8E78-DEF2F96E9483}"/>
    <cellStyle name="Millares 2 11 2 3 2 4" xfId="8596" xr:uid="{1F7D2B54-4E23-4AB7-9BB0-C27FC84EDB86}"/>
    <cellStyle name="Millares 2 11 2 3 2 5" xfId="4664" xr:uid="{53C40505-3154-4862-9172-F0E413BC5F34}"/>
    <cellStyle name="Millares 2 11 2 3 3" xfId="780" xr:uid="{00000000-0005-0000-0000-00000B030000}"/>
    <cellStyle name="Millares 2 11 2 3 3 2" xfId="781" xr:uid="{00000000-0005-0000-0000-00000C030000}"/>
    <cellStyle name="Millares 2 11 2 3 3 2 2" xfId="11005" xr:uid="{53866045-3FDD-4065-962E-E6A75AC37E0D}"/>
    <cellStyle name="Millares 2 11 2 3 3 2 3" xfId="7074" xr:uid="{2EFDEC1D-B1FA-409F-8424-9215B4D6B9B9}"/>
    <cellStyle name="Millares 2 11 2 3 3 3" xfId="9069" xr:uid="{FF3F6715-197C-4CD1-997D-1EF09021EC2B}"/>
    <cellStyle name="Millares 2 11 2 3 3 4" xfId="5137" xr:uid="{57CEAE9A-43CF-4C9F-A452-8C06105AD85D}"/>
    <cellStyle name="Millares 2 11 2 3 4" xfId="782" xr:uid="{00000000-0005-0000-0000-00000D030000}"/>
    <cellStyle name="Millares 2 11 2 3 4 2" xfId="10077" xr:uid="{D7E5F94C-16E8-43CD-B6E0-0F97D72F76BB}"/>
    <cellStyle name="Millares 2 11 2 3 4 3" xfId="6146" xr:uid="{D09D079F-E1A2-4B21-848B-15AE7CC792C9}"/>
    <cellStyle name="Millares 2 11 2 3 5" xfId="8138" xr:uid="{EBEBB375-BC64-495D-A824-F441F499C503}"/>
    <cellStyle name="Millares 2 11 2 3 6" xfId="4205" xr:uid="{A69B47C1-A519-4AF7-BB76-E45F2F2A1AAD}"/>
    <cellStyle name="Millares 2 11 2 4" xfId="783" xr:uid="{00000000-0005-0000-0000-00000E030000}"/>
    <cellStyle name="Millares 2 11 2 4 2" xfId="784" xr:uid="{00000000-0005-0000-0000-00000F030000}"/>
    <cellStyle name="Millares 2 11 2 4 2 2" xfId="785" xr:uid="{00000000-0005-0000-0000-000010030000}"/>
    <cellStyle name="Millares 2 11 2 4 2 2 2" xfId="786" xr:uid="{00000000-0005-0000-0000-000011030000}"/>
    <cellStyle name="Millares 2 11 2 4 2 2 2 2" xfId="11464" xr:uid="{6C95B44E-F8BA-4F8C-863E-7F7635187B49}"/>
    <cellStyle name="Millares 2 11 2 4 2 2 2 3" xfId="7533" xr:uid="{380EAD83-D616-441A-ACE9-1E0B75F75D45}"/>
    <cellStyle name="Millares 2 11 2 4 2 2 3" xfId="9528" xr:uid="{BC50B2BF-8868-4300-9973-88FBCD53B2B5}"/>
    <cellStyle name="Millares 2 11 2 4 2 2 4" xfId="5596" xr:uid="{7B3D5193-84A3-418A-A000-72FD2938201F}"/>
    <cellStyle name="Millares 2 11 2 4 2 3" xfId="787" xr:uid="{00000000-0005-0000-0000-000012030000}"/>
    <cellStyle name="Millares 2 11 2 4 2 3 2" xfId="10533" xr:uid="{E13F7EAF-4CBF-4533-B624-71C5A632799A}"/>
    <cellStyle name="Millares 2 11 2 4 2 3 3" xfId="6602" xr:uid="{8ECA1298-928D-41B9-AE08-8DEC7FD152D9}"/>
    <cellStyle name="Millares 2 11 2 4 2 4" xfId="8597" xr:uid="{C3DB744D-F09D-4C3D-A098-7366392BF951}"/>
    <cellStyle name="Millares 2 11 2 4 2 5" xfId="4665" xr:uid="{E23AC872-A8D0-4137-A818-89F8C06F8C3F}"/>
    <cellStyle name="Millares 2 11 2 4 3" xfId="788" xr:uid="{00000000-0005-0000-0000-000013030000}"/>
    <cellStyle name="Millares 2 11 2 4 3 2" xfId="789" xr:uid="{00000000-0005-0000-0000-000014030000}"/>
    <cellStyle name="Millares 2 11 2 4 3 2 2" xfId="11006" xr:uid="{D57F5816-C4A6-47D6-B76E-4EBD9F991E6E}"/>
    <cellStyle name="Millares 2 11 2 4 3 2 3" xfId="7075" xr:uid="{B6A13AA4-D09B-4D70-A176-550D764D4650}"/>
    <cellStyle name="Millares 2 11 2 4 3 3" xfId="9070" xr:uid="{E88701A2-3D73-4DF3-9EAE-79D859D92DFF}"/>
    <cellStyle name="Millares 2 11 2 4 3 4" xfId="5138" xr:uid="{AD8F1CAD-E156-4D6D-840C-58EB7F1B3DE7}"/>
    <cellStyle name="Millares 2 11 2 4 4" xfId="790" xr:uid="{00000000-0005-0000-0000-000015030000}"/>
    <cellStyle name="Millares 2 11 2 4 4 2" xfId="10078" xr:uid="{85CE8463-7362-44C8-B45E-8D813B88CE25}"/>
    <cellStyle name="Millares 2 11 2 4 4 3" xfId="6147" xr:uid="{6ACF22BF-06AD-43F8-9EF3-E865FF70F516}"/>
    <cellStyle name="Millares 2 11 2 4 5" xfId="8139" xr:uid="{E294CA7C-A09E-4A2C-8590-07F293C34934}"/>
    <cellStyle name="Millares 2 11 2 4 6" xfId="4206" xr:uid="{E9599E27-B48E-4534-9C88-159C5BD2FC21}"/>
    <cellStyle name="Millares 2 11 2 5" xfId="791" xr:uid="{00000000-0005-0000-0000-000016030000}"/>
    <cellStyle name="Millares 2 11 2 5 2" xfId="792" xr:uid="{00000000-0005-0000-0000-000017030000}"/>
    <cellStyle name="Millares 2 11 2 5 2 2" xfId="793" xr:uid="{00000000-0005-0000-0000-000018030000}"/>
    <cellStyle name="Millares 2 11 2 5 2 2 2" xfId="11459" xr:uid="{41227F49-7790-4107-B14A-0340C70EE1C5}"/>
    <cellStyle name="Millares 2 11 2 5 2 2 3" xfId="7528" xr:uid="{4DECBD7C-5EAD-4B57-B6FA-DD650D4CDCEF}"/>
    <cellStyle name="Millares 2 11 2 5 2 3" xfId="9523" xr:uid="{3F3F832D-80D0-407A-92EF-EEB84A535C40}"/>
    <cellStyle name="Millares 2 11 2 5 2 4" xfId="5591" xr:uid="{AF063A81-17A0-44D9-8267-224FB87FB26C}"/>
    <cellStyle name="Millares 2 11 2 5 3" xfId="794" xr:uid="{00000000-0005-0000-0000-000019030000}"/>
    <cellStyle name="Millares 2 11 2 5 3 2" xfId="10528" xr:uid="{859739EC-6033-4AF1-8D7A-0ED912F414CB}"/>
    <cellStyle name="Millares 2 11 2 5 3 3" xfId="6597" xr:uid="{394050E1-AC30-4281-B218-E904C957286B}"/>
    <cellStyle name="Millares 2 11 2 5 4" xfId="8592" xr:uid="{49147046-95A3-4967-9042-E2B7C601A282}"/>
    <cellStyle name="Millares 2 11 2 5 5" xfId="4660" xr:uid="{FA1AE6BC-E6AB-4573-8646-096D6BF240BB}"/>
    <cellStyle name="Millares 2 11 2 6" xfId="795" xr:uid="{00000000-0005-0000-0000-00001A030000}"/>
    <cellStyle name="Millares 2 11 2 6 2" xfId="796" xr:uid="{00000000-0005-0000-0000-00001B030000}"/>
    <cellStyle name="Millares 2 11 2 6 2 2" xfId="11001" xr:uid="{60029220-0956-4D2A-A337-E75427EDACFB}"/>
    <cellStyle name="Millares 2 11 2 6 2 3" xfId="7070" xr:uid="{30228D5F-FA62-45CE-9656-6C379B8DC506}"/>
    <cellStyle name="Millares 2 11 2 6 3" xfId="9065" xr:uid="{1269C8F6-8639-484A-A945-D9011B4F919B}"/>
    <cellStyle name="Millares 2 11 2 6 4" xfId="5133" xr:uid="{B2AFF3CC-FCF2-4B01-9098-D7FF4DC57A17}"/>
    <cellStyle name="Millares 2 11 2 7" xfId="797" xr:uid="{00000000-0005-0000-0000-00001C030000}"/>
    <cellStyle name="Millares 2 11 2 7 2" xfId="10073" xr:uid="{86229FF3-63FD-4C4C-848D-C9AE6022B614}"/>
    <cellStyle name="Millares 2 11 2 7 3" xfId="6142" xr:uid="{A450A69D-7B19-4B8B-8159-31270AAB5999}"/>
    <cellStyle name="Millares 2 11 2 8" xfId="8134" xr:uid="{C4EC7771-2EBF-4648-B0A3-5579C803F42A}"/>
    <cellStyle name="Millares 2 11 2 9" xfId="4201" xr:uid="{EA7426E2-1A92-4C9F-AC8B-31B16F6D0046}"/>
    <cellStyle name="Millares 2 11 3" xfId="798" xr:uid="{00000000-0005-0000-0000-00001D030000}"/>
    <cellStyle name="Millares 2 11 3 2" xfId="799" xr:uid="{00000000-0005-0000-0000-00001E030000}"/>
    <cellStyle name="Millares 2 11 3 2 2" xfId="800" xr:uid="{00000000-0005-0000-0000-00001F030000}"/>
    <cellStyle name="Millares 2 11 3 2 2 2" xfId="801" xr:uid="{00000000-0005-0000-0000-000020030000}"/>
    <cellStyle name="Millares 2 11 3 2 2 2 2" xfId="802" xr:uid="{00000000-0005-0000-0000-000021030000}"/>
    <cellStyle name="Millares 2 11 3 2 2 2 2 2" xfId="803" xr:uid="{00000000-0005-0000-0000-000022030000}"/>
    <cellStyle name="Millares 2 11 3 2 2 2 2 2 2" xfId="11467" xr:uid="{AFA2BD1B-92E1-4180-B923-653A1430BE31}"/>
    <cellStyle name="Millares 2 11 3 2 2 2 2 2 3" xfId="7536" xr:uid="{4DFA59B2-8282-47A9-A863-CC7BFF6277A7}"/>
    <cellStyle name="Millares 2 11 3 2 2 2 2 3" xfId="9531" xr:uid="{9D4DBDBE-C534-4D6A-9F28-53914A7CE140}"/>
    <cellStyle name="Millares 2 11 3 2 2 2 2 4" xfId="5599" xr:uid="{C1A912B5-75B5-415F-99CC-FFD5585B5238}"/>
    <cellStyle name="Millares 2 11 3 2 2 2 3" xfId="804" xr:uid="{00000000-0005-0000-0000-000023030000}"/>
    <cellStyle name="Millares 2 11 3 2 2 2 3 2" xfId="10536" xr:uid="{6F911D97-7A0E-4324-9E89-0E8E21A321CF}"/>
    <cellStyle name="Millares 2 11 3 2 2 2 3 3" xfId="6605" xr:uid="{A2896675-BE77-40FA-9199-9B51371EAEA9}"/>
    <cellStyle name="Millares 2 11 3 2 2 2 4" xfId="8600" xr:uid="{29CF2A63-96EF-43A4-B3D6-5EBAFEF7090E}"/>
    <cellStyle name="Millares 2 11 3 2 2 2 5" xfId="4668" xr:uid="{0C435EBC-5140-4B4A-8E9A-3CA2B777E722}"/>
    <cellStyle name="Millares 2 11 3 2 2 3" xfId="805" xr:uid="{00000000-0005-0000-0000-000024030000}"/>
    <cellStyle name="Millares 2 11 3 2 2 3 2" xfId="806" xr:uid="{00000000-0005-0000-0000-000025030000}"/>
    <cellStyle name="Millares 2 11 3 2 2 3 2 2" xfId="11009" xr:uid="{20FC4F5D-68D7-441A-8BF5-E39B860218C8}"/>
    <cellStyle name="Millares 2 11 3 2 2 3 2 3" xfId="7078" xr:uid="{02C01C3B-BBDB-404B-95F1-1A1BF091E037}"/>
    <cellStyle name="Millares 2 11 3 2 2 3 3" xfId="9073" xr:uid="{C0FAC3E6-3458-4313-AC3C-5A114DE83276}"/>
    <cellStyle name="Millares 2 11 3 2 2 3 4" xfId="5141" xr:uid="{A9780B55-F53B-4BC5-9777-5E07F3F324BE}"/>
    <cellStyle name="Millares 2 11 3 2 2 4" xfId="807" xr:uid="{00000000-0005-0000-0000-000026030000}"/>
    <cellStyle name="Millares 2 11 3 2 2 4 2" xfId="10081" xr:uid="{EABDB2C2-57F4-4794-B0BB-32838A3EB708}"/>
    <cellStyle name="Millares 2 11 3 2 2 4 3" xfId="6150" xr:uid="{AC97AB3B-2122-4F05-B82A-28D67CCC3915}"/>
    <cellStyle name="Millares 2 11 3 2 2 5" xfId="8142" xr:uid="{AFF6C916-2AAB-4432-B59F-67A9DE27BDE6}"/>
    <cellStyle name="Millares 2 11 3 2 2 6" xfId="4209" xr:uid="{A5D0BE70-BFC8-4928-BB60-69D07373B582}"/>
    <cellStyle name="Millares 2 11 3 2 3" xfId="808" xr:uid="{00000000-0005-0000-0000-000027030000}"/>
    <cellStyle name="Millares 2 11 3 2 3 2" xfId="809" xr:uid="{00000000-0005-0000-0000-000028030000}"/>
    <cellStyle name="Millares 2 11 3 2 3 2 2" xfId="810" xr:uid="{00000000-0005-0000-0000-000029030000}"/>
    <cellStyle name="Millares 2 11 3 2 3 2 2 2" xfId="811" xr:uid="{00000000-0005-0000-0000-00002A030000}"/>
    <cellStyle name="Millares 2 11 3 2 3 2 2 2 2" xfId="11468" xr:uid="{E5957522-E5DD-4C8C-9285-956D1C30A78D}"/>
    <cellStyle name="Millares 2 11 3 2 3 2 2 2 3" xfId="7537" xr:uid="{27908455-C391-4C65-899E-B11B07F3050A}"/>
    <cellStyle name="Millares 2 11 3 2 3 2 2 3" xfId="9532" xr:uid="{E12C65DC-D1BB-4E89-80C7-E50A0D484E01}"/>
    <cellStyle name="Millares 2 11 3 2 3 2 2 4" xfId="5600" xr:uid="{4AFEDF48-5C3E-46D1-B02E-BE96BB18A4C4}"/>
    <cellStyle name="Millares 2 11 3 2 3 2 3" xfId="812" xr:uid="{00000000-0005-0000-0000-00002B030000}"/>
    <cellStyle name="Millares 2 11 3 2 3 2 3 2" xfId="10537" xr:uid="{DBE65B5F-55DA-415B-856B-E419C127F585}"/>
    <cellStyle name="Millares 2 11 3 2 3 2 3 3" xfId="6606" xr:uid="{06A4FF0F-B847-429A-A973-1C06BBC48089}"/>
    <cellStyle name="Millares 2 11 3 2 3 2 4" xfId="8601" xr:uid="{50A3DD46-8193-416A-9A56-17D2DFEA9377}"/>
    <cellStyle name="Millares 2 11 3 2 3 2 5" xfId="4669" xr:uid="{770961D8-6978-4BC4-A428-A18730DFECA5}"/>
    <cellStyle name="Millares 2 11 3 2 3 3" xfId="813" xr:uid="{00000000-0005-0000-0000-00002C030000}"/>
    <cellStyle name="Millares 2 11 3 2 3 3 2" xfId="814" xr:uid="{00000000-0005-0000-0000-00002D030000}"/>
    <cellStyle name="Millares 2 11 3 2 3 3 2 2" xfId="11010" xr:uid="{2FA99472-725D-4219-BB49-A3BE12D45C44}"/>
    <cellStyle name="Millares 2 11 3 2 3 3 2 3" xfId="7079" xr:uid="{78C8881E-10B9-48F8-92C0-953156CC0262}"/>
    <cellStyle name="Millares 2 11 3 2 3 3 3" xfId="9074" xr:uid="{60BCABCE-F290-4680-BD46-C10983C4A5E6}"/>
    <cellStyle name="Millares 2 11 3 2 3 3 4" xfId="5142" xr:uid="{D8EE5AC4-FB4D-4499-8FCC-B16A0122EBB9}"/>
    <cellStyle name="Millares 2 11 3 2 3 4" xfId="815" xr:uid="{00000000-0005-0000-0000-00002E030000}"/>
    <cellStyle name="Millares 2 11 3 2 3 4 2" xfId="10082" xr:uid="{77535EE4-683D-4DA4-9CB3-E0C2D87813B3}"/>
    <cellStyle name="Millares 2 11 3 2 3 4 3" xfId="6151" xr:uid="{E5E506D1-C1E8-4B2A-98A9-5CB22A6A505C}"/>
    <cellStyle name="Millares 2 11 3 2 3 5" xfId="8143" xr:uid="{EC05CF67-F87B-434B-B37E-52D2138FA3D0}"/>
    <cellStyle name="Millares 2 11 3 2 3 6" xfId="4210" xr:uid="{8EF26DE5-C264-4B7D-8F6A-BD3EA96B2CA8}"/>
    <cellStyle name="Millares 2 11 3 2 4" xfId="816" xr:uid="{00000000-0005-0000-0000-00002F030000}"/>
    <cellStyle name="Millares 2 11 3 2 4 2" xfId="817" xr:uid="{00000000-0005-0000-0000-000030030000}"/>
    <cellStyle name="Millares 2 11 3 2 4 2 2" xfId="818" xr:uid="{00000000-0005-0000-0000-000031030000}"/>
    <cellStyle name="Millares 2 11 3 2 4 2 2 2" xfId="11466" xr:uid="{C4D12153-BCBA-44AB-8A3D-C897F6E86CD6}"/>
    <cellStyle name="Millares 2 11 3 2 4 2 2 3" xfId="7535" xr:uid="{3ACD5633-3347-418F-BDD3-06E608E59873}"/>
    <cellStyle name="Millares 2 11 3 2 4 2 3" xfId="9530" xr:uid="{6F4032F5-B2A3-4D5F-AF0F-FE68CC0ED429}"/>
    <cellStyle name="Millares 2 11 3 2 4 2 4" xfId="5598" xr:uid="{9510FAFB-17B9-4571-9711-DD5A9EE487EA}"/>
    <cellStyle name="Millares 2 11 3 2 4 3" xfId="819" xr:uid="{00000000-0005-0000-0000-000032030000}"/>
    <cellStyle name="Millares 2 11 3 2 4 3 2" xfId="10535" xr:uid="{774449A0-FD87-4446-9D1B-BBB6E85F0246}"/>
    <cellStyle name="Millares 2 11 3 2 4 3 3" xfId="6604" xr:uid="{78FA19E0-F85C-4F1E-A4AD-1B8892BFB1EF}"/>
    <cellStyle name="Millares 2 11 3 2 4 4" xfId="8599" xr:uid="{FE47F0D1-34E8-4A0F-A580-F392FE52BC9A}"/>
    <cellStyle name="Millares 2 11 3 2 4 5" xfId="4667" xr:uid="{CD88E1B5-E87D-4A25-84D5-E545E1154B38}"/>
    <cellStyle name="Millares 2 11 3 2 5" xfId="820" xr:uid="{00000000-0005-0000-0000-000033030000}"/>
    <cellStyle name="Millares 2 11 3 2 5 2" xfId="821" xr:uid="{00000000-0005-0000-0000-000034030000}"/>
    <cellStyle name="Millares 2 11 3 2 5 2 2" xfId="11008" xr:uid="{FA391210-4EC7-49C1-A367-FEEFD671D45D}"/>
    <cellStyle name="Millares 2 11 3 2 5 2 3" xfId="7077" xr:uid="{D416BEFF-B760-44E0-AD6D-982F08CABA50}"/>
    <cellStyle name="Millares 2 11 3 2 5 3" xfId="9072" xr:uid="{8B2D3FEF-2F2C-477E-AD71-574930AE939C}"/>
    <cellStyle name="Millares 2 11 3 2 5 4" xfId="5140" xr:uid="{AC25132D-C1BE-4362-809D-D882E295D4A3}"/>
    <cellStyle name="Millares 2 11 3 2 6" xfId="822" xr:uid="{00000000-0005-0000-0000-000035030000}"/>
    <cellStyle name="Millares 2 11 3 2 6 2" xfId="10080" xr:uid="{6BE1E126-D1F7-4B71-A174-0AF022BA9C77}"/>
    <cellStyle name="Millares 2 11 3 2 6 3" xfId="6149" xr:uid="{4BCCD83C-EEEC-493D-ACBD-77F98DA86DE5}"/>
    <cellStyle name="Millares 2 11 3 2 7" xfId="8141" xr:uid="{337B4224-EBBD-4E64-B401-8E4C7E4ECCE9}"/>
    <cellStyle name="Millares 2 11 3 2 8" xfId="4208" xr:uid="{22A14853-6A2F-4820-A250-04B695EEA69A}"/>
    <cellStyle name="Millares 2 11 3 3" xfId="823" xr:uid="{00000000-0005-0000-0000-000036030000}"/>
    <cellStyle name="Millares 2 11 3 3 2" xfId="824" xr:uid="{00000000-0005-0000-0000-000037030000}"/>
    <cellStyle name="Millares 2 11 3 3 2 2" xfId="825" xr:uid="{00000000-0005-0000-0000-000038030000}"/>
    <cellStyle name="Millares 2 11 3 3 2 2 2" xfId="826" xr:uid="{00000000-0005-0000-0000-000039030000}"/>
    <cellStyle name="Millares 2 11 3 3 2 2 2 2" xfId="11469" xr:uid="{27E3DCDE-6F61-4362-8B2B-4AB362747730}"/>
    <cellStyle name="Millares 2 11 3 3 2 2 2 3" xfId="7538" xr:uid="{BFCCB28C-334F-46DB-8CEE-762BFC90BD52}"/>
    <cellStyle name="Millares 2 11 3 3 2 2 3" xfId="9533" xr:uid="{5CE8D251-B0C4-46FD-956A-CD555B88995F}"/>
    <cellStyle name="Millares 2 11 3 3 2 2 4" xfId="5601" xr:uid="{11BF3255-E97B-4D0D-BA41-D244855592B2}"/>
    <cellStyle name="Millares 2 11 3 3 2 3" xfId="827" xr:uid="{00000000-0005-0000-0000-00003A030000}"/>
    <cellStyle name="Millares 2 11 3 3 2 3 2" xfId="10538" xr:uid="{95BDB007-BB6F-4914-B618-245BAAEA77BA}"/>
    <cellStyle name="Millares 2 11 3 3 2 3 3" xfId="6607" xr:uid="{A3BCA464-6876-47B5-AAA6-CB96D0A89BFF}"/>
    <cellStyle name="Millares 2 11 3 3 2 4" xfId="8602" xr:uid="{33944F24-EF44-47CB-AB00-A466F4E54804}"/>
    <cellStyle name="Millares 2 11 3 3 2 5" xfId="4670" xr:uid="{83D9B7E4-376B-41A3-A91B-E5C534E28A0A}"/>
    <cellStyle name="Millares 2 11 3 3 3" xfId="828" xr:uid="{00000000-0005-0000-0000-00003B030000}"/>
    <cellStyle name="Millares 2 11 3 3 3 2" xfId="829" xr:uid="{00000000-0005-0000-0000-00003C030000}"/>
    <cellStyle name="Millares 2 11 3 3 3 2 2" xfId="11011" xr:uid="{B598B55C-0FCB-4D83-9F6E-762F73A8A348}"/>
    <cellStyle name="Millares 2 11 3 3 3 2 3" xfId="7080" xr:uid="{52D4EAFD-E921-40F8-AD2A-127625D13984}"/>
    <cellStyle name="Millares 2 11 3 3 3 3" xfId="9075" xr:uid="{61FC8B1E-A15B-4009-96D2-5C52B01E01BE}"/>
    <cellStyle name="Millares 2 11 3 3 3 4" xfId="5143" xr:uid="{C1A16A56-36F5-4C41-AC03-7C315F91044F}"/>
    <cellStyle name="Millares 2 11 3 3 4" xfId="830" xr:uid="{00000000-0005-0000-0000-00003D030000}"/>
    <cellStyle name="Millares 2 11 3 3 4 2" xfId="10083" xr:uid="{D178611E-85CD-4EB1-BD04-AE687F9583B3}"/>
    <cellStyle name="Millares 2 11 3 3 4 3" xfId="6152" xr:uid="{5DF7E25E-176A-4AB6-BE94-ACEA33DF1922}"/>
    <cellStyle name="Millares 2 11 3 3 5" xfId="8144" xr:uid="{4C2203BD-0935-4CDF-A089-09A9D426839E}"/>
    <cellStyle name="Millares 2 11 3 3 6" xfId="4211" xr:uid="{DD8AB72E-AE84-4C51-8CAD-FE6ECAF6DEA8}"/>
    <cellStyle name="Millares 2 11 3 4" xfId="831" xr:uid="{00000000-0005-0000-0000-00003E030000}"/>
    <cellStyle name="Millares 2 11 3 4 2" xfId="832" xr:uid="{00000000-0005-0000-0000-00003F030000}"/>
    <cellStyle name="Millares 2 11 3 4 2 2" xfId="833" xr:uid="{00000000-0005-0000-0000-000040030000}"/>
    <cellStyle name="Millares 2 11 3 4 2 2 2" xfId="834" xr:uid="{00000000-0005-0000-0000-000041030000}"/>
    <cellStyle name="Millares 2 11 3 4 2 2 2 2" xfId="11470" xr:uid="{B2F7113E-3CF9-4EA6-B731-5A0531ACFCED}"/>
    <cellStyle name="Millares 2 11 3 4 2 2 2 3" xfId="7539" xr:uid="{27CF01FE-1BE1-4950-A789-BA36E5856067}"/>
    <cellStyle name="Millares 2 11 3 4 2 2 3" xfId="9534" xr:uid="{0DB04006-B262-4A68-9064-8326E85500B5}"/>
    <cellStyle name="Millares 2 11 3 4 2 2 4" xfId="5602" xr:uid="{503D9776-4AC1-4662-8E67-3D3AA4D45B18}"/>
    <cellStyle name="Millares 2 11 3 4 2 3" xfId="835" xr:uid="{00000000-0005-0000-0000-000042030000}"/>
    <cellStyle name="Millares 2 11 3 4 2 3 2" xfId="10539" xr:uid="{71C2F147-2F42-4E6B-A6DD-2B9C921452B6}"/>
    <cellStyle name="Millares 2 11 3 4 2 3 3" xfId="6608" xr:uid="{DC0D3CA0-FF21-4705-A66C-E430F5989A3B}"/>
    <cellStyle name="Millares 2 11 3 4 2 4" xfId="8603" xr:uid="{0BE58376-2FCB-4ADB-88BB-E0FF0BAF8271}"/>
    <cellStyle name="Millares 2 11 3 4 2 5" xfId="4671" xr:uid="{F2E32928-D920-4BFB-BDE7-253103235A93}"/>
    <cellStyle name="Millares 2 11 3 4 3" xfId="836" xr:uid="{00000000-0005-0000-0000-000043030000}"/>
    <cellStyle name="Millares 2 11 3 4 3 2" xfId="837" xr:uid="{00000000-0005-0000-0000-000044030000}"/>
    <cellStyle name="Millares 2 11 3 4 3 2 2" xfId="11012" xr:uid="{085D911E-6CD3-4F49-9635-F8FF9302C979}"/>
    <cellStyle name="Millares 2 11 3 4 3 2 3" xfId="7081" xr:uid="{70110A31-D2CC-498A-A9D3-E413896984CB}"/>
    <cellStyle name="Millares 2 11 3 4 3 3" xfId="9076" xr:uid="{9D21CA4D-FA6C-4FC0-9446-92BE51FE1020}"/>
    <cellStyle name="Millares 2 11 3 4 3 4" xfId="5144" xr:uid="{8F340FD5-C394-4FF3-8182-8907A0FE0698}"/>
    <cellStyle name="Millares 2 11 3 4 4" xfId="838" xr:uid="{00000000-0005-0000-0000-000045030000}"/>
    <cellStyle name="Millares 2 11 3 4 4 2" xfId="10084" xr:uid="{16CF0B4C-411E-476D-BDE9-6FD2710FD766}"/>
    <cellStyle name="Millares 2 11 3 4 4 3" xfId="6153" xr:uid="{A52D5241-7161-4FE5-ABFE-C9B6AB3D77C3}"/>
    <cellStyle name="Millares 2 11 3 4 5" xfId="8145" xr:uid="{4C8A822C-CD47-4A6D-846B-8E0BD202E9C8}"/>
    <cellStyle name="Millares 2 11 3 4 6" xfId="4212" xr:uid="{427252FE-8F42-4BE6-A333-ACD653B18D99}"/>
    <cellStyle name="Millares 2 11 3 5" xfId="839" xr:uid="{00000000-0005-0000-0000-000046030000}"/>
    <cellStyle name="Millares 2 11 3 5 2" xfId="840" xr:uid="{00000000-0005-0000-0000-000047030000}"/>
    <cellStyle name="Millares 2 11 3 5 2 2" xfId="841" xr:uid="{00000000-0005-0000-0000-000048030000}"/>
    <cellStyle name="Millares 2 11 3 5 2 2 2" xfId="11465" xr:uid="{38AEFBD9-A47F-4AA7-B205-1273454C23F6}"/>
    <cellStyle name="Millares 2 11 3 5 2 2 3" xfId="7534" xr:uid="{B40E0A9D-C1F6-427D-A1DA-AF3B16812876}"/>
    <cellStyle name="Millares 2 11 3 5 2 3" xfId="9529" xr:uid="{7D3B560B-C4CC-4391-BF14-AD27955733B5}"/>
    <cellStyle name="Millares 2 11 3 5 2 4" xfId="5597" xr:uid="{45974949-EA82-4E8E-87C3-74A44B850ECC}"/>
    <cellStyle name="Millares 2 11 3 5 3" xfId="842" xr:uid="{00000000-0005-0000-0000-000049030000}"/>
    <cellStyle name="Millares 2 11 3 5 3 2" xfId="10534" xr:uid="{AD335AC2-B0A7-4ABC-8238-FF3AB0280C1D}"/>
    <cellStyle name="Millares 2 11 3 5 3 3" xfId="6603" xr:uid="{D8F36972-2767-4D20-85AA-DADE4F3D9875}"/>
    <cellStyle name="Millares 2 11 3 5 4" xfId="8598" xr:uid="{7FCF7648-DC39-4ACF-A3BB-CDA96EE861B5}"/>
    <cellStyle name="Millares 2 11 3 5 5" xfId="4666" xr:uid="{FB153A62-6BE8-46AA-BA69-1CD83E8A5505}"/>
    <cellStyle name="Millares 2 11 3 6" xfId="843" xr:uid="{00000000-0005-0000-0000-00004A030000}"/>
    <cellStyle name="Millares 2 11 3 6 2" xfId="844" xr:uid="{00000000-0005-0000-0000-00004B030000}"/>
    <cellStyle name="Millares 2 11 3 6 2 2" xfId="11007" xr:uid="{75363675-1D1D-4E62-A29F-6FAFD18E8F5B}"/>
    <cellStyle name="Millares 2 11 3 6 2 3" xfId="7076" xr:uid="{252EAFEE-67D4-4778-A291-ADA9AAA872E4}"/>
    <cellStyle name="Millares 2 11 3 6 3" xfId="9071" xr:uid="{44D67530-5A00-4091-A988-BA5CE5C11D5C}"/>
    <cellStyle name="Millares 2 11 3 6 4" xfId="5139" xr:uid="{68571AF0-5C37-4E11-89D0-C4F1EFB1B2E2}"/>
    <cellStyle name="Millares 2 11 3 7" xfId="845" xr:uid="{00000000-0005-0000-0000-00004C030000}"/>
    <cellStyle name="Millares 2 11 3 7 2" xfId="10079" xr:uid="{B6D774C4-E4D2-490E-B1A1-8B356B956E68}"/>
    <cellStyle name="Millares 2 11 3 7 3" xfId="6148" xr:uid="{CF670E96-4E46-4984-AA2E-DCD796FAA921}"/>
    <cellStyle name="Millares 2 11 3 8" xfId="8140" xr:uid="{249CBB22-AE3D-4420-9D1D-C6A8022B9DCA}"/>
    <cellStyle name="Millares 2 11 3 9" xfId="4207" xr:uid="{5FD1D9B0-E7FF-4CDD-83E6-F816DF621D73}"/>
    <cellStyle name="Millares 2 11 4" xfId="846" xr:uid="{00000000-0005-0000-0000-00004D030000}"/>
    <cellStyle name="Millares 2 11 4 2" xfId="847" xr:uid="{00000000-0005-0000-0000-00004E030000}"/>
    <cellStyle name="Millares 2 11 4 2 2" xfId="848" xr:uid="{00000000-0005-0000-0000-00004F030000}"/>
    <cellStyle name="Millares 2 11 4 2 2 2" xfId="849" xr:uid="{00000000-0005-0000-0000-000050030000}"/>
    <cellStyle name="Millares 2 11 4 2 2 2 2" xfId="850" xr:uid="{00000000-0005-0000-0000-000051030000}"/>
    <cellStyle name="Millares 2 11 4 2 2 2 2 2" xfId="851" xr:uid="{00000000-0005-0000-0000-000052030000}"/>
    <cellStyle name="Millares 2 11 4 2 2 2 2 2 2" xfId="11473" xr:uid="{C5B96CF5-37DF-46D2-B48E-6D4562B53E00}"/>
    <cellStyle name="Millares 2 11 4 2 2 2 2 2 3" xfId="7542" xr:uid="{406DD45B-D1FF-4A4A-B57B-45EF481F1332}"/>
    <cellStyle name="Millares 2 11 4 2 2 2 2 3" xfId="9537" xr:uid="{BA5992C1-ECA6-44D8-996A-E7991DE06D8C}"/>
    <cellStyle name="Millares 2 11 4 2 2 2 2 4" xfId="5605" xr:uid="{148BE7DE-5D78-42EF-9A99-58BC5429F783}"/>
    <cellStyle name="Millares 2 11 4 2 2 2 3" xfId="852" xr:uid="{00000000-0005-0000-0000-000053030000}"/>
    <cellStyle name="Millares 2 11 4 2 2 2 3 2" xfId="10542" xr:uid="{42CA2B46-0A3F-46CA-97F7-E0BBC829C14B}"/>
    <cellStyle name="Millares 2 11 4 2 2 2 3 3" xfId="6611" xr:uid="{65B123D9-F85D-41EC-9C5F-E488CE16EC0B}"/>
    <cellStyle name="Millares 2 11 4 2 2 2 4" xfId="8606" xr:uid="{4901F3FF-30CF-4AE6-A14E-8CD7701750B9}"/>
    <cellStyle name="Millares 2 11 4 2 2 2 5" xfId="4674" xr:uid="{B7F9C505-E368-4472-BFEE-182BAB0AA91B}"/>
    <cellStyle name="Millares 2 11 4 2 2 3" xfId="853" xr:uid="{00000000-0005-0000-0000-000054030000}"/>
    <cellStyle name="Millares 2 11 4 2 2 3 2" xfId="854" xr:uid="{00000000-0005-0000-0000-000055030000}"/>
    <cellStyle name="Millares 2 11 4 2 2 3 2 2" xfId="11015" xr:uid="{665E3EB9-743B-48B8-83AD-5140590B971E}"/>
    <cellStyle name="Millares 2 11 4 2 2 3 2 3" xfId="7084" xr:uid="{9DC77CA1-1F57-4411-A087-88632F0E7CF7}"/>
    <cellStyle name="Millares 2 11 4 2 2 3 3" xfId="9079" xr:uid="{A81055B8-1256-4B7D-BB9D-724EB85D14CF}"/>
    <cellStyle name="Millares 2 11 4 2 2 3 4" xfId="5147" xr:uid="{ADDFECAD-B072-446A-A4F4-539B51AEFC15}"/>
    <cellStyle name="Millares 2 11 4 2 2 4" xfId="855" xr:uid="{00000000-0005-0000-0000-000056030000}"/>
    <cellStyle name="Millares 2 11 4 2 2 4 2" xfId="10087" xr:uid="{5FC1ED33-8D06-4699-AD3C-924A540527C8}"/>
    <cellStyle name="Millares 2 11 4 2 2 4 3" xfId="6156" xr:uid="{8D1BA2E4-8220-4EFD-81D5-6B8AD6948782}"/>
    <cellStyle name="Millares 2 11 4 2 2 5" xfId="8148" xr:uid="{81AC880A-867C-4966-BD31-21CA34214EB8}"/>
    <cellStyle name="Millares 2 11 4 2 2 6" xfId="4215" xr:uid="{EFA6809B-0D47-4C9A-B09F-D0BF31D007B6}"/>
    <cellStyle name="Millares 2 11 4 2 3" xfId="856" xr:uid="{00000000-0005-0000-0000-000057030000}"/>
    <cellStyle name="Millares 2 11 4 2 3 2" xfId="857" xr:uid="{00000000-0005-0000-0000-000058030000}"/>
    <cellStyle name="Millares 2 11 4 2 3 2 2" xfId="858" xr:uid="{00000000-0005-0000-0000-000059030000}"/>
    <cellStyle name="Millares 2 11 4 2 3 2 2 2" xfId="859" xr:uid="{00000000-0005-0000-0000-00005A030000}"/>
    <cellStyle name="Millares 2 11 4 2 3 2 2 2 2" xfId="11474" xr:uid="{99BD35D1-3394-4A20-937B-76E6411CE843}"/>
    <cellStyle name="Millares 2 11 4 2 3 2 2 2 3" xfId="7543" xr:uid="{15DD7051-BD18-4C3E-9868-5100E9B46EC6}"/>
    <cellStyle name="Millares 2 11 4 2 3 2 2 3" xfId="9538" xr:uid="{796F0A94-B922-4217-9680-9C8337EEA38C}"/>
    <cellStyle name="Millares 2 11 4 2 3 2 2 4" xfId="5606" xr:uid="{0899A756-05BA-4FC0-9EFF-7FAC8D469569}"/>
    <cellStyle name="Millares 2 11 4 2 3 2 3" xfId="860" xr:uid="{00000000-0005-0000-0000-00005B030000}"/>
    <cellStyle name="Millares 2 11 4 2 3 2 3 2" xfId="10543" xr:uid="{108815E2-58CD-4886-904E-EF8F5D95996D}"/>
    <cellStyle name="Millares 2 11 4 2 3 2 3 3" xfId="6612" xr:uid="{755D98F4-02DB-41F3-BF34-62608DA2FA22}"/>
    <cellStyle name="Millares 2 11 4 2 3 2 4" xfId="8607" xr:uid="{7DB561FC-F5AD-4BDD-A198-DEA3B0AD53D8}"/>
    <cellStyle name="Millares 2 11 4 2 3 2 5" xfId="4675" xr:uid="{0FB21874-8584-41B4-9472-C450BB090285}"/>
    <cellStyle name="Millares 2 11 4 2 3 3" xfId="861" xr:uid="{00000000-0005-0000-0000-00005C030000}"/>
    <cellStyle name="Millares 2 11 4 2 3 3 2" xfId="862" xr:uid="{00000000-0005-0000-0000-00005D030000}"/>
    <cellStyle name="Millares 2 11 4 2 3 3 2 2" xfId="11016" xr:uid="{BE44E303-CD30-4AFF-95B3-61A59C78082E}"/>
    <cellStyle name="Millares 2 11 4 2 3 3 2 3" xfId="7085" xr:uid="{B7C22B0C-E064-4020-B36D-B2C8764AA999}"/>
    <cellStyle name="Millares 2 11 4 2 3 3 3" xfId="9080" xr:uid="{6D18C8F4-2587-43F0-9C95-AA4D356B4E35}"/>
    <cellStyle name="Millares 2 11 4 2 3 3 4" xfId="5148" xr:uid="{451C5ED2-609F-47EB-91A2-B5DF7A61B8B6}"/>
    <cellStyle name="Millares 2 11 4 2 3 4" xfId="863" xr:uid="{00000000-0005-0000-0000-00005E030000}"/>
    <cellStyle name="Millares 2 11 4 2 3 4 2" xfId="10088" xr:uid="{CD3F8219-EF19-4D12-A935-06B28130DEED}"/>
    <cellStyle name="Millares 2 11 4 2 3 4 3" xfId="6157" xr:uid="{760F4580-3B47-444E-A174-CF0BA3B0D27F}"/>
    <cellStyle name="Millares 2 11 4 2 3 5" xfId="8149" xr:uid="{5117E230-FDFC-4FD5-8243-56590DEFC628}"/>
    <cellStyle name="Millares 2 11 4 2 3 6" xfId="4216" xr:uid="{08176D33-CBB7-420B-92C2-51F3A3A4B970}"/>
    <cellStyle name="Millares 2 11 4 2 4" xfId="864" xr:uid="{00000000-0005-0000-0000-00005F030000}"/>
    <cellStyle name="Millares 2 11 4 2 4 2" xfId="865" xr:uid="{00000000-0005-0000-0000-000060030000}"/>
    <cellStyle name="Millares 2 11 4 2 4 2 2" xfId="866" xr:uid="{00000000-0005-0000-0000-000061030000}"/>
    <cellStyle name="Millares 2 11 4 2 4 2 2 2" xfId="11472" xr:uid="{D0976B04-DEBF-45B8-A3CE-3ACC77820F30}"/>
    <cellStyle name="Millares 2 11 4 2 4 2 2 3" xfId="7541" xr:uid="{C90190AB-6D15-4A9F-8910-3FFBEAB37203}"/>
    <cellStyle name="Millares 2 11 4 2 4 2 3" xfId="9536" xr:uid="{A208C76F-EE43-4BFF-B76F-F80DE306229D}"/>
    <cellStyle name="Millares 2 11 4 2 4 2 4" xfId="5604" xr:uid="{2F3BB692-8C60-47D6-A65A-2BD45733FEAA}"/>
    <cellStyle name="Millares 2 11 4 2 4 3" xfId="867" xr:uid="{00000000-0005-0000-0000-000062030000}"/>
    <cellStyle name="Millares 2 11 4 2 4 3 2" xfId="10541" xr:uid="{CEA57006-00F8-4921-A265-F7CC67CB0414}"/>
    <cellStyle name="Millares 2 11 4 2 4 3 3" xfId="6610" xr:uid="{F9577239-2996-4353-A2BB-9994A05F2613}"/>
    <cellStyle name="Millares 2 11 4 2 4 4" xfId="8605" xr:uid="{77435B86-BD29-4C94-B5D3-140D169EC1D8}"/>
    <cellStyle name="Millares 2 11 4 2 4 5" xfId="4673" xr:uid="{E61D1503-57E7-4F56-B1AE-E80E5F49F798}"/>
    <cellStyle name="Millares 2 11 4 2 5" xfId="868" xr:uid="{00000000-0005-0000-0000-000063030000}"/>
    <cellStyle name="Millares 2 11 4 2 5 2" xfId="869" xr:uid="{00000000-0005-0000-0000-000064030000}"/>
    <cellStyle name="Millares 2 11 4 2 5 2 2" xfId="11014" xr:uid="{1F215D53-5ECD-4829-BC42-DC9F8E0D9651}"/>
    <cellStyle name="Millares 2 11 4 2 5 2 3" xfId="7083" xr:uid="{7EF67D4A-96A1-42FE-BDC3-324A32974CFD}"/>
    <cellStyle name="Millares 2 11 4 2 5 3" xfId="9078" xr:uid="{927C4C5A-3B50-483C-B2FC-D09C6DCDA0A4}"/>
    <cellStyle name="Millares 2 11 4 2 5 4" xfId="5146" xr:uid="{64B78922-43AE-449B-B287-5EB1E75342D5}"/>
    <cellStyle name="Millares 2 11 4 2 6" xfId="870" xr:uid="{00000000-0005-0000-0000-000065030000}"/>
    <cellStyle name="Millares 2 11 4 2 6 2" xfId="10086" xr:uid="{507A2947-76E7-4935-946C-973B6B1C1494}"/>
    <cellStyle name="Millares 2 11 4 2 6 3" xfId="6155" xr:uid="{80B3FFBE-F9A3-4410-A4E7-68AD854B86BB}"/>
    <cellStyle name="Millares 2 11 4 2 7" xfId="8147" xr:uid="{C2839A04-3D5A-46FF-9A2C-5B0E6B81A31B}"/>
    <cellStyle name="Millares 2 11 4 2 8" xfId="4214" xr:uid="{3E163D3E-A799-4350-81C9-4F7AA1C9C75F}"/>
    <cellStyle name="Millares 2 11 4 3" xfId="871" xr:uid="{00000000-0005-0000-0000-000066030000}"/>
    <cellStyle name="Millares 2 11 4 3 2" xfId="872" xr:uid="{00000000-0005-0000-0000-000067030000}"/>
    <cellStyle name="Millares 2 11 4 3 2 2" xfId="873" xr:uid="{00000000-0005-0000-0000-000068030000}"/>
    <cellStyle name="Millares 2 11 4 3 2 2 2" xfId="874" xr:uid="{00000000-0005-0000-0000-000069030000}"/>
    <cellStyle name="Millares 2 11 4 3 2 2 2 2" xfId="11475" xr:uid="{4E7B4D37-CA6A-4419-A9A7-F9808F280C90}"/>
    <cellStyle name="Millares 2 11 4 3 2 2 2 3" xfId="7544" xr:uid="{0690DAFB-0BA6-48F4-8F62-CFD1C7B4D782}"/>
    <cellStyle name="Millares 2 11 4 3 2 2 3" xfId="9539" xr:uid="{6B1118C3-1686-40A6-A2BE-4E217FA5EEFC}"/>
    <cellStyle name="Millares 2 11 4 3 2 2 4" xfId="5607" xr:uid="{EEC66D0F-81C9-446C-A749-7401C5246B64}"/>
    <cellStyle name="Millares 2 11 4 3 2 3" xfId="875" xr:uid="{00000000-0005-0000-0000-00006A030000}"/>
    <cellStyle name="Millares 2 11 4 3 2 3 2" xfId="10544" xr:uid="{EE767C68-B124-4145-A1EF-58F5967DC606}"/>
    <cellStyle name="Millares 2 11 4 3 2 3 3" xfId="6613" xr:uid="{C369BF33-98FA-4C42-9F1B-22BBE71A81A9}"/>
    <cellStyle name="Millares 2 11 4 3 2 4" xfId="8608" xr:uid="{C6F7FFC9-CAE8-4BF3-9818-00C64F027817}"/>
    <cellStyle name="Millares 2 11 4 3 2 5" xfId="4676" xr:uid="{577F41A0-DAB9-4D73-AD75-DF2098E6FB07}"/>
    <cellStyle name="Millares 2 11 4 3 3" xfId="876" xr:uid="{00000000-0005-0000-0000-00006B030000}"/>
    <cellStyle name="Millares 2 11 4 3 3 2" xfId="877" xr:uid="{00000000-0005-0000-0000-00006C030000}"/>
    <cellStyle name="Millares 2 11 4 3 3 2 2" xfId="11017" xr:uid="{580E5168-51DA-43C8-A19C-C53DA8DEA8D2}"/>
    <cellStyle name="Millares 2 11 4 3 3 2 3" xfId="7086" xr:uid="{A43F9378-2FB6-4D2E-9CC4-CF475C5ABF30}"/>
    <cellStyle name="Millares 2 11 4 3 3 3" xfId="9081" xr:uid="{9CBFD3BB-19F0-445B-9B8B-CD6A88AC13D1}"/>
    <cellStyle name="Millares 2 11 4 3 3 4" xfId="5149" xr:uid="{719A37DB-893D-4519-9C9A-86243B3A631B}"/>
    <cellStyle name="Millares 2 11 4 3 4" xfId="878" xr:uid="{00000000-0005-0000-0000-00006D030000}"/>
    <cellStyle name="Millares 2 11 4 3 4 2" xfId="10089" xr:uid="{23F4AD54-415C-4F24-B86C-6F742885C852}"/>
    <cellStyle name="Millares 2 11 4 3 4 3" xfId="6158" xr:uid="{28C26398-8040-4628-A0DB-BD296146ED6D}"/>
    <cellStyle name="Millares 2 11 4 3 5" xfId="8150" xr:uid="{C0D520FC-1756-4EB8-975E-4BD27F1ADE12}"/>
    <cellStyle name="Millares 2 11 4 3 6" xfId="4217" xr:uid="{50173E41-C36C-41C3-9BE1-AFBA160C4FF3}"/>
    <cellStyle name="Millares 2 11 4 4" xfId="879" xr:uid="{00000000-0005-0000-0000-00006E030000}"/>
    <cellStyle name="Millares 2 11 4 4 2" xfId="880" xr:uid="{00000000-0005-0000-0000-00006F030000}"/>
    <cellStyle name="Millares 2 11 4 4 2 2" xfId="881" xr:uid="{00000000-0005-0000-0000-000070030000}"/>
    <cellStyle name="Millares 2 11 4 4 2 2 2" xfId="882" xr:uid="{00000000-0005-0000-0000-000071030000}"/>
    <cellStyle name="Millares 2 11 4 4 2 2 2 2" xfId="11476" xr:uid="{5521153B-9666-4AD7-B297-C50B16CB502A}"/>
    <cellStyle name="Millares 2 11 4 4 2 2 2 3" xfId="7545" xr:uid="{01DB5A8D-C602-4E96-8DF1-C97522F3B1AC}"/>
    <cellStyle name="Millares 2 11 4 4 2 2 3" xfId="9540" xr:uid="{486D6FE9-FA6F-4E0A-9525-D0F5B3CF7152}"/>
    <cellStyle name="Millares 2 11 4 4 2 2 4" xfId="5608" xr:uid="{3FB6E8EA-C33C-465B-981C-C38302DBAC31}"/>
    <cellStyle name="Millares 2 11 4 4 2 3" xfId="883" xr:uid="{00000000-0005-0000-0000-000072030000}"/>
    <cellStyle name="Millares 2 11 4 4 2 3 2" xfId="10545" xr:uid="{E9F96A76-3F1D-48CD-8AE0-2A4E13A0F489}"/>
    <cellStyle name="Millares 2 11 4 4 2 3 3" xfId="6614" xr:uid="{BD70DF69-96F1-41A1-8AC4-6966F39BCC8A}"/>
    <cellStyle name="Millares 2 11 4 4 2 4" xfId="8609" xr:uid="{9D13448C-9DEC-4684-8FAD-94F6A236B7BD}"/>
    <cellStyle name="Millares 2 11 4 4 2 5" xfId="4677" xr:uid="{AAE542F8-9DFB-4770-A93F-D1D971C17A0F}"/>
    <cellStyle name="Millares 2 11 4 4 3" xfId="884" xr:uid="{00000000-0005-0000-0000-000073030000}"/>
    <cellStyle name="Millares 2 11 4 4 3 2" xfId="885" xr:uid="{00000000-0005-0000-0000-000074030000}"/>
    <cellStyle name="Millares 2 11 4 4 3 2 2" xfId="11018" xr:uid="{B0AD5D1A-9CA4-4520-BAAD-54A5C22F7EC4}"/>
    <cellStyle name="Millares 2 11 4 4 3 2 3" xfId="7087" xr:uid="{09FEF124-2FCD-4F44-B871-B10044AEAF27}"/>
    <cellStyle name="Millares 2 11 4 4 3 3" xfId="9082" xr:uid="{B155027C-D103-4064-A0C6-BBCE83B95AE7}"/>
    <cellStyle name="Millares 2 11 4 4 3 4" xfId="5150" xr:uid="{F3D690B7-617A-4E84-AE68-E7E91948212D}"/>
    <cellStyle name="Millares 2 11 4 4 4" xfId="886" xr:uid="{00000000-0005-0000-0000-000075030000}"/>
    <cellStyle name="Millares 2 11 4 4 4 2" xfId="10090" xr:uid="{62D0BCC5-2CB1-46CA-88D4-80F3CE364F79}"/>
    <cellStyle name="Millares 2 11 4 4 4 3" xfId="6159" xr:uid="{0FE81B9C-B392-4735-B7BD-7930A0AEFAA2}"/>
    <cellStyle name="Millares 2 11 4 4 5" xfId="8151" xr:uid="{88CA409E-39EC-4D14-B2BD-558BA2877236}"/>
    <cellStyle name="Millares 2 11 4 4 6" xfId="4218" xr:uid="{58E0F51E-A86D-45E0-954C-AF52555EAA73}"/>
    <cellStyle name="Millares 2 11 4 5" xfId="887" xr:uid="{00000000-0005-0000-0000-000076030000}"/>
    <cellStyle name="Millares 2 11 4 5 2" xfId="888" xr:uid="{00000000-0005-0000-0000-000077030000}"/>
    <cellStyle name="Millares 2 11 4 5 2 2" xfId="889" xr:uid="{00000000-0005-0000-0000-000078030000}"/>
    <cellStyle name="Millares 2 11 4 5 2 2 2" xfId="11471" xr:uid="{8BF46653-8135-4DF6-8DA3-EE5FE41051A0}"/>
    <cellStyle name="Millares 2 11 4 5 2 2 3" xfId="7540" xr:uid="{ED1BC003-9AD4-4F29-B01F-DB2AFA7A3176}"/>
    <cellStyle name="Millares 2 11 4 5 2 3" xfId="9535" xr:uid="{F5D25411-612E-4535-8231-C6927E68C52F}"/>
    <cellStyle name="Millares 2 11 4 5 2 4" xfId="5603" xr:uid="{0ABA16C8-0D35-4406-8AC7-8054EBD67A81}"/>
    <cellStyle name="Millares 2 11 4 5 3" xfId="890" xr:uid="{00000000-0005-0000-0000-000079030000}"/>
    <cellStyle name="Millares 2 11 4 5 3 2" xfId="10540" xr:uid="{537707DA-8D0D-4ABD-B391-BBEB4BF9EEF8}"/>
    <cellStyle name="Millares 2 11 4 5 3 3" xfId="6609" xr:uid="{B53142E8-FF3C-4341-AE67-7E3A79938BCF}"/>
    <cellStyle name="Millares 2 11 4 5 4" xfId="8604" xr:uid="{61766B0A-31E7-451C-86A3-507CE14E0383}"/>
    <cellStyle name="Millares 2 11 4 5 5" xfId="4672" xr:uid="{0A10BE94-B4FF-4FEE-957A-767F56247007}"/>
    <cellStyle name="Millares 2 11 4 6" xfId="891" xr:uid="{00000000-0005-0000-0000-00007A030000}"/>
    <cellStyle name="Millares 2 11 4 6 2" xfId="892" xr:uid="{00000000-0005-0000-0000-00007B030000}"/>
    <cellStyle name="Millares 2 11 4 6 2 2" xfId="11013" xr:uid="{6354581E-0908-49EB-B562-4E4BE3A7D4E0}"/>
    <cellStyle name="Millares 2 11 4 6 2 3" xfId="7082" xr:uid="{D45940A0-570D-4D12-98A9-BA95CAFE4022}"/>
    <cellStyle name="Millares 2 11 4 6 3" xfId="9077" xr:uid="{258C88AD-379C-40D8-878D-ABAF7C818614}"/>
    <cellStyle name="Millares 2 11 4 6 4" xfId="5145" xr:uid="{96FB932A-B3D6-464D-B189-F41FC576140E}"/>
    <cellStyle name="Millares 2 11 4 7" xfId="893" xr:uid="{00000000-0005-0000-0000-00007C030000}"/>
    <cellStyle name="Millares 2 11 4 7 2" xfId="10085" xr:uid="{1F4EF399-F3A4-4711-BB0A-89C16EFA4DD9}"/>
    <cellStyle name="Millares 2 11 4 7 3" xfId="6154" xr:uid="{04B25CF0-02A5-48FD-B7E5-95E0FCB30525}"/>
    <cellStyle name="Millares 2 11 4 8" xfId="8146" xr:uid="{923FA2CB-4855-43E3-95B4-D2982B9A854C}"/>
    <cellStyle name="Millares 2 11 4 9" xfId="4213" xr:uid="{54B0D824-9714-4762-AB55-63398D26C3B3}"/>
    <cellStyle name="Millares 2 11 5" xfId="894" xr:uid="{00000000-0005-0000-0000-00007D030000}"/>
    <cellStyle name="Millares 2 11 5 2" xfId="895" xr:uid="{00000000-0005-0000-0000-00007E030000}"/>
    <cellStyle name="Millares 2 11 5 2 2" xfId="896" xr:uid="{00000000-0005-0000-0000-00007F030000}"/>
    <cellStyle name="Millares 2 11 5 2 2 2" xfId="897" xr:uid="{00000000-0005-0000-0000-000080030000}"/>
    <cellStyle name="Millares 2 11 5 2 2 2 2" xfId="898" xr:uid="{00000000-0005-0000-0000-000081030000}"/>
    <cellStyle name="Millares 2 11 5 2 2 2 2 2" xfId="11478" xr:uid="{6C779397-3433-474A-AA61-9B9FF2E352FE}"/>
    <cellStyle name="Millares 2 11 5 2 2 2 2 3" xfId="7547" xr:uid="{5E649634-A64B-4E99-AEFC-8CF2A1E4313C}"/>
    <cellStyle name="Millares 2 11 5 2 2 2 3" xfId="9542" xr:uid="{1B206E4B-E419-4AC7-862F-69A58D959A92}"/>
    <cellStyle name="Millares 2 11 5 2 2 2 4" xfId="5610" xr:uid="{A0A464DF-0BA4-46D4-A340-47612561E135}"/>
    <cellStyle name="Millares 2 11 5 2 2 3" xfId="899" xr:uid="{00000000-0005-0000-0000-000082030000}"/>
    <cellStyle name="Millares 2 11 5 2 2 3 2" xfId="10547" xr:uid="{42DBF37D-3375-41B5-A5AF-DC2070BA3C1A}"/>
    <cellStyle name="Millares 2 11 5 2 2 3 3" xfId="6616" xr:uid="{781C389B-6A4B-44D5-A5AE-21B98600942D}"/>
    <cellStyle name="Millares 2 11 5 2 2 4" xfId="8611" xr:uid="{BA42F811-22DE-416F-98DC-686DD5513EB7}"/>
    <cellStyle name="Millares 2 11 5 2 2 5" xfId="4679" xr:uid="{B7B4FCBE-9528-4065-B469-643F2BD9BD66}"/>
    <cellStyle name="Millares 2 11 5 2 3" xfId="900" xr:uid="{00000000-0005-0000-0000-000083030000}"/>
    <cellStyle name="Millares 2 11 5 2 3 2" xfId="901" xr:uid="{00000000-0005-0000-0000-000084030000}"/>
    <cellStyle name="Millares 2 11 5 2 3 2 2" xfId="11020" xr:uid="{F09C24FB-AE3B-451C-ACC5-F82FCE86647E}"/>
    <cellStyle name="Millares 2 11 5 2 3 2 3" xfId="7089" xr:uid="{9E3BB549-D4D5-4CF8-953C-A0CAB24919B0}"/>
    <cellStyle name="Millares 2 11 5 2 3 3" xfId="9084" xr:uid="{AACA4B41-5993-4540-B0CB-2566BC2A5F76}"/>
    <cellStyle name="Millares 2 11 5 2 3 4" xfId="5152" xr:uid="{5E1D2739-E879-45A6-8259-89993615E6F3}"/>
    <cellStyle name="Millares 2 11 5 2 4" xfId="902" xr:uid="{00000000-0005-0000-0000-000085030000}"/>
    <cellStyle name="Millares 2 11 5 2 4 2" xfId="10092" xr:uid="{D9C42EC1-E251-4479-B2C8-E228549C4781}"/>
    <cellStyle name="Millares 2 11 5 2 4 3" xfId="6161" xr:uid="{5797C761-D1B3-4B19-BEB9-58EA3F51291A}"/>
    <cellStyle name="Millares 2 11 5 2 5" xfId="8153" xr:uid="{32C5B0AD-1298-484E-92CD-DEF6BCD435C5}"/>
    <cellStyle name="Millares 2 11 5 2 6" xfId="4220" xr:uid="{794AC624-EA93-4F59-AE16-56EA88BFF98A}"/>
    <cellStyle name="Millares 2 11 5 3" xfId="903" xr:uid="{00000000-0005-0000-0000-000086030000}"/>
    <cellStyle name="Millares 2 11 5 3 2" xfId="904" xr:uid="{00000000-0005-0000-0000-000087030000}"/>
    <cellStyle name="Millares 2 11 5 3 2 2" xfId="905" xr:uid="{00000000-0005-0000-0000-000088030000}"/>
    <cellStyle name="Millares 2 11 5 3 2 2 2" xfId="906" xr:uid="{00000000-0005-0000-0000-000089030000}"/>
    <cellStyle name="Millares 2 11 5 3 2 2 2 2" xfId="11479" xr:uid="{35943740-FA1B-4B59-A842-DCF405D4B159}"/>
    <cellStyle name="Millares 2 11 5 3 2 2 2 3" xfId="7548" xr:uid="{7A2F99C3-FC9F-4DDA-8E78-76771C1C0522}"/>
    <cellStyle name="Millares 2 11 5 3 2 2 3" xfId="9543" xr:uid="{0A5522CB-E592-4F0E-AD87-70C8D1EF1678}"/>
    <cellStyle name="Millares 2 11 5 3 2 2 4" xfId="5611" xr:uid="{A15F4DE3-7B8D-4927-A702-A7403B7FFAD0}"/>
    <cellStyle name="Millares 2 11 5 3 2 3" xfId="907" xr:uid="{00000000-0005-0000-0000-00008A030000}"/>
    <cellStyle name="Millares 2 11 5 3 2 3 2" xfId="10548" xr:uid="{2B9932AA-DC6A-4C35-8276-3E308A72F547}"/>
    <cellStyle name="Millares 2 11 5 3 2 3 3" xfId="6617" xr:uid="{70588D92-50C3-499D-9BAD-CD13903E7BF1}"/>
    <cellStyle name="Millares 2 11 5 3 2 4" xfId="8612" xr:uid="{D5EE9BF5-A250-41C2-A76B-15DDBA0242F8}"/>
    <cellStyle name="Millares 2 11 5 3 2 5" xfId="4680" xr:uid="{5EB53BD9-D1DD-4762-9F74-9DC7BC70D50D}"/>
    <cellStyle name="Millares 2 11 5 3 3" xfId="908" xr:uid="{00000000-0005-0000-0000-00008B030000}"/>
    <cellStyle name="Millares 2 11 5 3 3 2" xfId="909" xr:uid="{00000000-0005-0000-0000-00008C030000}"/>
    <cellStyle name="Millares 2 11 5 3 3 2 2" xfId="11021" xr:uid="{6A33273B-E39A-4393-8A9F-3F5D06280997}"/>
    <cellStyle name="Millares 2 11 5 3 3 2 3" xfId="7090" xr:uid="{045DEB75-1422-411E-A27B-5A114D884E01}"/>
    <cellStyle name="Millares 2 11 5 3 3 3" xfId="9085" xr:uid="{7B9FA94F-CF17-4ED4-9189-E17F6076F2A3}"/>
    <cellStyle name="Millares 2 11 5 3 3 4" xfId="5153" xr:uid="{CC0481B6-1C54-4208-97C8-2E3B0744FE00}"/>
    <cellStyle name="Millares 2 11 5 3 4" xfId="910" xr:uid="{00000000-0005-0000-0000-00008D030000}"/>
    <cellStyle name="Millares 2 11 5 3 4 2" xfId="10093" xr:uid="{E5B49D2A-60FF-4D3F-A3CA-CAAD7162F1B0}"/>
    <cellStyle name="Millares 2 11 5 3 4 3" xfId="6162" xr:uid="{6279706B-12B8-49BF-A8D9-D79A6EDF4754}"/>
    <cellStyle name="Millares 2 11 5 3 5" xfId="8154" xr:uid="{6E776A93-FE6A-41A0-9696-9B5B81D1917C}"/>
    <cellStyle name="Millares 2 11 5 3 6" xfId="4221" xr:uid="{11D73E89-3642-4B1A-A31B-1CF65B7EA8E0}"/>
    <cellStyle name="Millares 2 11 5 4" xfId="911" xr:uid="{00000000-0005-0000-0000-00008E030000}"/>
    <cellStyle name="Millares 2 11 5 4 2" xfId="912" xr:uid="{00000000-0005-0000-0000-00008F030000}"/>
    <cellStyle name="Millares 2 11 5 4 2 2" xfId="913" xr:uid="{00000000-0005-0000-0000-000090030000}"/>
    <cellStyle name="Millares 2 11 5 4 2 2 2" xfId="11477" xr:uid="{601DE1FF-62DE-4DFB-AAFA-E2D5FF770F64}"/>
    <cellStyle name="Millares 2 11 5 4 2 2 3" xfId="7546" xr:uid="{D1B4BAB5-4B9B-45AE-8579-4CA07D1CC52C}"/>
    <cellStyle name="Millares 2 11 5 4 2 3" xfId="9541" xr:uid="{B43BD54B-0251-4BBA-8647-981398CAF69B}"/>
    <cellStyle name="Millares 2 11 5 4 2 4" xfId="5609" xr:uid="{CFBFD289-3E1C-4674-8E12-C0EA1E43D3CC}"/>
    <cellStyle name="Millares 2 11 5 4 3" xfId="914" xr:uid="{00000000-0005-0000-0000-000091030000}"/>
    <cellStyle name="Millares 2 11 5 4 3 2" xfId="10546" xr:uid="{1912917F-F4C4-4EB1-9029-BDD78BB7E661}"/>
    <cellStyle name="Millares 2 11 5 4 3 3" xfId="6615" xr:uid="{78AC7CE9-3E3F-49AE-AD16-DD33379F6580}"/>
    <cellStyle name="Millares 2 11 5 4 4" xfId="8610" xr:uid="{3C2BC8A3-FF19-4666-B979-29481EE87D5D}"/>
    <cellStyle name="Millares 2 11 5 4 5" xfId="4678" xr:uid="{92B8CEFD-3659-4B38-893C-403417447551}"/>
    <cellStyle name="Millares 2 11 5 5" xfId="915" xr:uid="{00000000-0005-0000-0000-000092030000}"/>
    <cellStyle name="Millares 2 11 5 5 2" xfId="916" xr:uid="{00000000-0005-0000-0000-000093030000}"/>
    <cellStyle name="Millares 2 11 5 5 2 2" xfId="11019" xr:uid="{213C530A-9752-4699-B25E-F97F878315D8}"/>
    <cellStyle name="Millares 2 11 5 5 2 3" xfId="7088" xr:uid="{8243C026-C7E8-4730-AC7D-F39E014AC6ED}"/>
    <cellStyle name="Millares 2 11 5 5 3" xfId="9083" xr:uid="{1D4A6BE1-35C7-4B25-84D1-66B4FFC96240}"/>
    <cellStyle name="Millares 2 11 5 5 4" xfId="5151" xr:uid="{8A12D5FA-3ACB-48B7-83E0-7D76A2F33F7E}"/>
    <cellStyle name="Millares 2 11 5 6" xfId="917" xr:uid="{00000000-0005-0000-0000-000094030000}"/>
    <cellStyle name="Millares 2 11 5 6 2" xfId="10091" xr:uid="{C7728CA4-B66F-4E15-A015-9DC821CCC5F6}"/>
    <cellStyle name="Millares 2 11 5 6 3" xfId="6160" xr:uid="{07C008DE-D18B-430E-A3FF-7360434DD27B}"/>
    <cellStyle name="Millares 2 11 5 7" xfId="8152" xr:uid="{E4DE3379-D4B5-4576-8A0D-3A6512DB4B3B}"/>
    <cellStyle name="Millares 2 11 5 8" xfId="4219" xr:uid="{20F7D9DE-FC0B-4944-B4BE-54270899E6BE}"/>
    <cellStyle name="Millares 2 11 6" xfId="918" xr:uid="{00000000-0005-0000-0000-000095030000}"/>
    <cellStyle name="Millares 2 11 6 2" xfId="919" xr:uid="{00000000-0005-0000-0000-000096030000}"/>
    <cellStyle name="Millares 2 11 6 2 2" xfId="920" xr:uid="{00000000-0005-0000-0000-000097030000}"/>
    <cellStyle name="Millares 2 11 6 2 2 2" xfId="921" xr:uid="{00000000-0005-0000-0000-000098030000}"/>
    <cellStyle name="Millares 2 11 6 2 2 2 2" xfId="11480" xr:uid="{6881D10D-4823-457B-8B48-A62931155416}"/>
    <cellStyle name="Millares 2 11 6 2 2 2 3" xfId="7549" xr:uid="{1FDD18F3-7F93-4EBC-8E55-69F83016B36C}"/>
    <cellStyle name="Millares 2 11 6 2 2 3" xfId="9544" xr:uid="{FF016DB2-D4F5-4E2B-AC98-AAF374E64AD1}"/>
    <cellStyle name="Millares 2 11 6 2 2 4" xfId="5612" xr:uid="{3D413712-4531-40CF-B82B-84A1687726CB}"/>
    <cellStyle name="Millares 2 11 6 2 3" xfId="922" xr:uid="{00000000-0005-0000-0000-000099030000}"/>
    <cellStyle name="Millares 2 11 6 2 3 2" xfId="10549" xr:uid="{C26080F7-4698-4ABA-865B-9A589D72786D}"/>
    <cellStyle name="Millares 2 11 6 2 3 3" xfId="6618" xr:uid="{130AD4EB-E76F-421E-BEFB-94DCDADD242A}"/>
    <cellStyle name="Millares 2 11 6 2 4" xfId="8613" xr:uid="{ECB0FD8E-DF08-4B64-A515-03F9B1BD3B02}"/>
    <cellStyle name="Millares 2 11 6 2 5" xfId="4681" xr:uid="{B3FEED95-5A13-43FB-ABFD-625DD48D9CA1}"/>
    <cellStyle name="Millares 2 11 6 3" xfId="923" xr:uid="{00000000-0005-0000-0000-00009A030000}"/>
    <cellStyle name="Millares 2 11 6 3 2" xfId="924" xr:uid="{00000000-0005-0000-0000-00009B030000}"/>
    <cellStyle name="Millares 2 11 6 3 2 2" xfId="11022" xr:uid="{39EA529D-8418-429E-BD1C-69FF8BDFFF4A}"/>
    <cellStyle name="Millares 2 11 6 3 2 3" xfId="7091" xr:uid="{01041E3A-2729-4AC0-932A-3EA678797047}"/>
    <cellStyle name="Millares 2 11 6 3 3" xfId="9086" xr:uid="{5B9FD508-1819-4CD9-852D-2CF11311568F}"/>
    <cellStyle name="Millares 2 11 6 3 4" xfId="5154" xr:uid="{F4C02765-85EB-4106-96AC-297FA56044EA}"/>
    <cellStyle name="Millares 2 11 6 4" xfId="925" xr:uid="{00000000-0005-0000-0000-00009C030000}"/>
    <cellStyle name="Millares 2 11 6 4 2" xfId="10094" xr:uid="{6EAA2ACD-1AED-42C9-99C5-5E733D45557E}"/>
    <cellStyle name="Millares 2 11 6 4 3" xfId="6163" xr:uid="{E0353F1B-452E-409E-BE24-AB4AEC2E7AFC}"/>
    <cellStyle name="Millares 2 11 6 5" xfId="8155" xr:uid="{CE1005DD-A9AE-4891-9BE8-F418A069E729}"/>
    <cellStyle name="Millares 2 11 6 6" xfId="4222" xr:uid="{FC58A7F1-5E66-431D-B706-28113F97ACDD}"/>
    <cellStyle name="Millares 2 11 7" xfId="926" xr:uid="{00000000-0005-0000-0000-00009D030000}"/>
    <cellStyle name="Millares 2 11 7 2" xfId="927" xr:uid="{00000000-0005-0000-0000-00009E030000}"/>
    <cellStyle name="Millares 2 11 7 2 2" xfId="928" xr:uid="{00000000-0005-0000-0000-00009F030000}"/>
    <cellStyle name="Millares 2 11 7 2 2 2" xfId="929" xr:uid="{00000000-0005-0000-0000-0000A0030000}"/>
    <cellStyle name="Millares 2 11 7 2 2 2 2" xfId="11481" xr:uid="{C886A0D8-A159-40FC-91E2-25C52FD9B217}"/>
    <cellStyle name="Millares 2 11 7 2 2 2 3" xfId="7550" xr:uid="{1F51483D-FF9A-4077-96EB-0DA0310C7FAA}"/>
    <cellStyle name="Millares 2 11 7 2 2 3" xfId="9545" xr:uid="{06B9A785-9899-4667-A25C-B5F0819CB5EB}"/>
    <cellStyle name="Millares 2 11 7 2 2 4" xfId="5613" xr:uid="{395F4223-A9A0-42D2-8D2F-209E9D3AB30F}"/>
    <cellStyle name="Millares 2 11 7 2 3" xfId="930" xr:uid="{00000000-0005-0000-0000-0000A1030000}"/>
    <cellStyle name="Millares 2 11 7 2 3 2" xfId="10550" xr:uid="{D8F0DB24-CBD3-4A04-BD21-8D632A9E1C74}"/>
    <cellStyle name="Millares 2 11 7 2 3 3" xfId="6619" xr:uid="{998D1CD4-CE63-4BB7-8493-662BE4E23DAB}"/>
    <cellStyle name="Millares 2 11 7 2 4" xfId="8614" xr:uid="{AEC551DE-904C-4705-B55C-A2BF551A432F}"/>
    <cellStyle name="Millares 2 11 7 2 5" xfId="4682" xr:uid="{0331C2E8-8586-4600-9AE8-A92D3FFD312B}"/>
    <cellStyle name="Millares 2 11 7 3" xfId="931" xr:uid="{00000000-0005-0000-0000-0000A2030000}"/>
    <cellStyle name="Millares 2 11 7 3 2" xfId="932" xr:uid="{00000000-0005-0000-0000-0000A3030000}"/>
    <cellStyle name="Millares 2 11 7 3 2 2" xfId="11023" xr:uid="{F3261616-0896-4C46-9079-AFAB25F38FBA}"/>
    <cellStyle name="Millares 2 11 7 3 2 3" xfId="7092" xr:uid="{C8143CA9-EB46-4AB7-A2C8-F0C8FFAE0B4F}"/>
    <cellStyle name="Millares 2 11 7 3 3" xfId="9087" xr:uid="{D4E178B2-683D-4A8C-848B-00C5651E60BF}"/>
    <cellStyle name="Millares 2 11 7 3 4" xfId="5155" xr:uid="{E3278538-F63E-46DD-A998-82454AA55ABA}"/>
    <cellStyle name="Millares 2 11 7 4" xfId="933" xr:uid="{00000000-0005-0000-0000-0000A4030000}"/>
    <cellStyle name="Millares 2 11 7 4 2" xfId="10095" xr:uid="{8F7C481B-E319-4400-97AD-8E98B3314EEE}"/>
    <cellStyle name="Millares 2 11 7 4 3" xfId="6164" xr:uid="{33C258D7-F530-4516-840A-DA724A70AC05}"/>
    <cellStyle name="Millares 2 11 7 5" xfId="8156" xr:uid="{25326C11-C80F-46DC-BECA-E2115863CC1A}"/>
    <cellStyle name="Millares 2 11 7 6" xfId="4223" xr:uid="{FE9EEE50-FE67-463E-AE82-5A6BD9443B4D}"/>
    <cellStyle name="Millares 2 11 8" xfId="934" xr:uid="{00000000-0005-0000-0000-0000A5030000}"/>
    <cellStyle name="Millares 2 11 8 2" xfId="935" xr:uid="{00000000-0005-0000-0000-0000A6030000}"/>
    <cellStyle name="Millares 2 11 8 2 2" xfId="936" xr:uid="{00000000-0005-0000-0000-0000A7030000}"/>
    <cellStyle name="Millares 2 11 8 2 2 2" xfId="11458" xr:uid="{84E3C0C6-045B-4F50-BC0C-C776D7B20ED3}"/>
    <cellStyle name="Millares 2 11 8 2 2 3" xfId="7527" xr:uid="{86E3AB14-6ED4-4C82-96EB-B6557D77EA12}"/>
    <cellStyle name="Millares 2 11 8 2 3" xfId="9522" xr:uid="{C49985D1-6155-4391-874D-FAE40F82D39F}"/>
    <cellStyle name="Millares 2 11 8 2 4" xfId="5590" xr:uid="{9C763823-42AE-4B4B-BA2C-1C9DF301CF00}"/>
    <cellStyle name="Millares 2 11 8 3" xfId="937" xr:uid="{00000000-0005-0000-0000-0000A8030000}"/>
    <cellStyle name="Millares 2 11 8 3 2" xfId="10527" xr:uid="{4F56F02D-77F2-4089-982E-47D189DDB8C4}"/>
    <cellStyle name="Millares 2 11 8 3 3" xfId="6596" xr:uid="{D77CA955-1831-492C-842B-495D6B4D0EEB}"/>
    <cellStyle name="Millares 2 11 8 4" xfId="8591" xr:uid="{CD846493-01F6-4749-96C6-C393669E741B}"/>
    <cellStyle name="Millares 2 11 8 5" xfId="4659" xr:uid="{6D30406B-F31D-478F-8C4C-7EC425AF2103}"/>
    <cellStyle name="Millares 2 11 9" xfId="938" xr:uid="{00000000-0005-0000-0000-0000A9030000}"/>
    <cellStyle name="Millares 2 11 9 2" xfId="939" xr:uid="{00000000-0005-0000-0000-0000AA030000}"/>
    <cellStyle name="Millares 2 11 9 2 2" xfId="11000" xr:uid="{2DE087DC-EE4D-4772-BC53-F241311296DB}"/>
    <cellStyle name="Millares 2 11 9 2 3" xfId="7069" xr:uid="{978A5085-34B3-45BD-B4E1-314B645D04ED}"/>
    <cellStyle name="Millares 2 11 9 3" xfId="9064" xr:uid="{F918EA7B-6DDE-4E35-8ADC-782D0FD408C3}"/>
    <cellStyle name="Millares 2 11 9 4" xfId="5132" xr:uid="{5F77FA2B-A4D1-4461-AD18-AC72160A6DE5}"/>
    <cellStyle name="Millares 2 12" xfId="940" xr:uid="{00000000-0005-0000-0000-0000AB030000}"/>
    <cellStyle name="Millares 2 12 10" xfId="941" xr:uid="{00000000-0005-0000-0000-0000AC030000}"/>
    <cellStyle name="Millares 2 12 10 2" xfId="10096" xr:uid="{146AA2EE-4B02-428A-8BFE-EB498DBA1713}"/>
    <cellStyle name="Millares 2 12 10 3" xfId="6165" xr:uid="{172AC30F-EF69-42C7-8386-F92F8620839E}"/>
    <cellStyle name="Millares 2 12 11" xfId="8157" xr:uid="{DDAC9500-B36D-4D07-A5E9-2D72BC5DA6E3}"/>
    <cellStyle name="Millares 2 12 12" xfId="4224" xr:uid="{BC1F8B1D-C1B3-4965-96BF-B605B5B8E91F}"/>
    <cellStyle name="Millares 2 12 2" xfId="942" xr:uid="{00000000-0005-0000-0000-0000AD030000}"/>
    <cellStyle name="Millares 2 12 2 2" xfId="943" xr:uid="{00000000-0005-0000-0000-0000AE030000}"/>
    <cellStyle name="Millares 2 12 2 2 2" xfId="944" xr:uid="{00000000-0005-0000-0000-0000AF030000}"/>
    <cellStyle name="Millares 2 12 2 2 2 2" xfId="945" xr:uid="{00000000-0005-0000-0000-0000B0030000}"/>
    <cellStyle name="Millares 2 12 2 2 2 2 2" xfId="946" xr:uid="{00000000-0005-0000-0000-0000B1030000}"/>
    <cellStyle name="Millares 2 12 2 2 2 2 2 2" xfId="947" xr:uid="{00000000-0005-0000-0000-0000B2030000}"/>
    <cellStyle name="Millares 2 12 2 2 2 2 2 2 2" xfId="11485" xr:uid="{18B2EB3F-5979-414D-8577-0FA8C00EB3B0}"/>
    <cellStyle name="Millares 2 12 2 2 2 2 2 2 3" xfId="7554" xr:uid="{81E18348-B5A0-4834-865A-07953A2BA140}"/>
    <cellStyle name="Millares 2 12 2 2 2 2 2 3" xfId="9549" xr:uid="{0BAD6DB9-3AAF-4849-AA5B-95C9CDB532B6}"/>
    <cellStyle name="Millares 2 12 2 2 2 2 2 4" xfId="5617" xr:uid="{AFBE8EB6-9162-4A00-9343-EE4303AD5BE6}"/>
    <cellStyle name="Millares 2 12 2 2 2 2 3" xfId="948" xr:uid="{00000000-0005-0000-0000-0000B3030000}"/>
    <cellStyle name="Millares 2 12 2 2 2 2 3 2" xfId="10554" xr:uid="{F575E319-4394-4CE6-9999-078CECE6E5F1}"/>
    <cellStyle name="Millares 2 12 2 2 2 2 3 3" xfId="6623" xr:uid="{1C519C7C-DB18-40A6-8C22-F4E2AE1AA525}"/>
    <cellStyle name="Millares 2 12 2 2 2 2 4" xfId="8618" xr:uid="{9C6E9143-7CCD-4E15-B9CE-CDE0BAA1146C}"/>
    <cellStyle name="Millares 2 12 2 2 2 2 5" xfId="4686" xr:uid="{BB45E22B-1D62-4691-B350-D30C42F2E204}"/>
    <cellStyle name="Millares 2 12 2 2 2 3" xfId="949" xr:uid="{00000000-0005-0000-0000-0000B4030000}"/>
    <cellStyle name="Millares 2 12 2 2 2 3 2" xfId="950" xr:uid="{00000000-0005-0000-0000-0000B5030000}"/>
    <cellStyle name="Millares 2 12 2 2 2 3 2 2" xfId="11027" xr:uid="{B671A4B6-1DB4-4C94-935B-3346EDA6A497}"/>
    <cellStyle name="Millares 2 12 2 2 2 3 2 3" xfId="7096" xr:uid="{413D1303-E475-419B-B03F-E9099EEE2445}"/>
    <cellStyle name="Millares 2 12 2 2 2 3 3" xfId="9091" xr:uid="{87F5AC35-FCF1-4E5D-BC5E-A22A167041D7}"/>
    <cellStyle name="Millares 2 12 2 2 2 3 4" xfId="5159" xr:uid="{A37D4765-80E8-484B-BE7F-0750FFB72F7D}"/>
    <cellStyle name="Millares 2 12 2 2 2 4" xfId="951" xr:uid="{00000000-0005-0000-0000-0000B6030000}"/>
    <cellStyle name="Millares 2 12 2 2 2 4 2" xfId="10099" xr:uid="{CC9393BE-A4B5-4F27-AD59-27BC730639C6}"/>
    <cellStyle name="Millares 2 12 2 2 2 4 3" xfId="6168" xr:uid="{55B36968-29BA-4773-893C-412E2B34E558}"/>
    <cellStyle name="Millares 2 12 2 2 2 5" xfId="8160" xr:uid="{8D7A0D0B-6A0E-45F7-B29A-94B3FF9E7E40}"/>
    <cellStyle name="Millares 2 12 2 2 2 6" xfId="4227" xr:uid="{C9D7B011-619A-4DAA-88F2-14EE84E4DC19}"/>
    <cellStyle name="Millares 2 12 2 2 3" xfId="952" xr:uid="{00000000-0005-0000-0000-0000B7030000}"/>
    <cellStyle name="Millares 2 12 2 2 3 2" xfId="953" xr:uid="{00000000-0005-0000-0000-0000B8030000}"/>
    <cellStyle name="Millares 2 12 2 2 3 2 2" xfId="954" xr:uid="{00000000-0005-0000-0000-0000B9030000}"/>
    <cellStyle name="Millares 2 12 2 2 3 2 2 2" xfId="955" xr:uid="{00000000-0005-0000-0000-0000BA030000}"/>
    <cellStyle name="Millares 2 12 2 2 3 2 2 2 2" xfId="11486" xr:uid="{70068983-6C19-4D96-B9DF-4422417686F9}"/>
    <cellStyle name="Millares 2 12 2 2 3 2 2 2 3" xfId="7555" xr:uid="{F50C6AB7-3A97-4F8C-B390-E6676931D781}"/>
    <cellStyle name="Millares 2 12 2 2 3 2 2 3" xfId="9550" xr:uid="{752109EE-C819-4BBA-80FD-78189C0455B7}"/>
    <cellStyle name="Millares 2 12 2 2 3 2 2 4" xfId="5618" xr:uid="{C9C5C66F-CCBD-4B22-9AF4-BAD9049E1E48}"/>
    <cellStyle name="Millares 2 12 2 2 3 2 3" xfId="956" xr:uid="{00000000-0005-0000-0000-0000BB030000}"/>
    <cellStyle name="Millares 2 12 2 2 3 2 3 2" xfId="10555" xr:uid="{C9B48BEA-60A9-4E38-966C-E19D3D31DEC0}"/>
    <cellStyle name="Millares 2 12 2 2 3 2 3 3" xfId="6624" xr:uid="{4E41EAD1-8B86-4E5B-B0B0-4B067D8C36CE}"/>
    <cellStyle name="Millares 2 12 2 2 3 2 4" xfId="8619" xr:uid="{9D7A4EDD-B8A8-400F-B7DD-8168163ED7A8}"/>
    <cellStyle name="Millares 2 12 2 2 3 2 5" xfId="4687" xr:uid="{29557808-BD59-4D03-BE7E-8D51F207FF48}"/>
    <cellStyle name="Millares 2 12 2 2 3 3" xfId="957" xr:uid="{00000000-0005-0000-0000-0000BC030000}"/>
    <cellStyle name="Millares 2 12 2 2 3 3 2" xfId="958" xr:uid="{00000000-0005-0000-0000-0000BD030000}"/>
    <cellStyle name="Millares 2 12 2 2 3 3 2 2" xfId="11028" xr:uid="{260C684A-FB0E-4A84-8F1C-5AB0B8D47D93}"/>
    <cellStyle name="Millares 2 12 2 2 3 3 2 3" xfId="7097" xr:uid="{AB786A7C-80AA-41F9-BCC0-302F6F1E589E}"/>
    <cellStyle name="Millares 2 12 2 2 3 3 3" xfId="9092" xr:uid="{20300CB2-9BBB-493E-8342-80268FCD77C9}"/>
    <cellStyle name="Millares 2 12 2 2 3 3 4" xfId="5160" xr:uid="{F55CAA45-C63F-4CEB-AF9A-709825C396E0}"/>
    <cellStyle name="Millares 2 12 2 2 3 4" xfId="959" xr:uid="{00000000-0005-0000-0000-0000BE030000}"/>
    <cellStyle name="Millares 2 12 2 2 3 4 2" xfId="10100" xr:uid="{23FFDC45-B738-4A2B-98E5-7FCB02FCB43D}"/>
    <cellStyle name="Millares 2 12 2 2 3 4 3" xfId="6169" xr:uid="{231F9C2C-F875-4D15-A56A-39CE59195700}"/>
    <cellStyle name="Millares 2 12 2 2 3 5" xfId="8161" xr:uid="{8449A27A-EFEC-450C-88E6-9F31CD8FBBDE}"/>
    <cellStyle name="Millares 2 12 2 2 3 6" xfId="4228" xr:uid="{939E3DE4-A9C4-4345-A2F5-860ED3572C35}"/>
    <cellStyle name="Millares 2 12 2 2 4" xfId="960" xr:uid="{00000000-0005-0000-0000-0000BF030000}"/>
    <cellStyle name="Millares 2 12 2 2 4 2" xfId="961" xr:uid="{00000000-0005-0000-0000-0000C0030000}"/>
    <cellStyle name="Millares 2 12 2 2 4 2 2" xfId="962" xr:uid="{00000000-0005-0000-0000-0000C1030000}"/>
    <cellStyle name="Millares 2 12 2 2 4 2 2 2" xfId="11484" xr:uid="{92C97E77-DA35-4100-9553-ED23FACBCF90}"/>
    <cellStyle name="Millares 2 12 2 2 4 2 2 3" xfId="7553" xr:uid="{4D698BF6-825A-44B1-B9C9-260EDB07B735}"/>
    <cellStyle name="Millares 2 12 2 2 4 2 3" xfId="9548" xr:uid="{6AC8A9A0-5FFE-4821-962E-661A6F03F3F4}"/>
    <cellStyle name="Millares 2 12 2 2 4 2 4" xfId="5616" xr:uid="{627D8A25-44D0-4D82-95E2-4E67CCF72957}"/>
    <cellStyle name="Millares 2 12 2 2 4 3" xfId="963" xr:uid="{00000000-0005-0000-0000-0000C2030000}"/>
    <cellStyle name="Millares 2 12 2 2 4 3 2" xfId="10553" xr:uid="{EABB5929-9DEA-425E-A0C0-0B02B48F09DF}"/>
    <cellStyle name="Millares 2 12 2 2 4 3 3" xfId="6622" xr:uid="{CADB50E3-22F2-4B8F-94CB-A4B374170434}"/>
    <cellStyle name="Millares 2 12 2 2 4 4" xfId="8617" xr:uid="{91DF467D-96BA-4B87-9F04-D44161E03B25}"/>
    <cellStyle name="Millares 2 12 2 2 4 5" xfId="4685" xr:uid="{300CB2B8-6AFC-4010-BD6B-402F2A7C7AE5}"/>
    <cellStyle name="Millares 2 12 2 2 5" xfId="964" xr:uid="{00000000-0005-0000-0000-0000C3030000}"/>
    <cellStyle name="Millares 2 12 2 2 5 2" xfId="965" xr:uid="{00000000-0005-0000-0000-0000C4030000}"/>
    <cellStyle name="Millares 2 12 2 2 5 2 2" xfId="11026" xr:uid="{20F50613-B382-42A5-A945-1FD00A479AA2}"/>
    <cellStyle name="Millares 2 12 2 2 5 2 3" xfId="7095" xr:uid="{050D7AC5-E22A-49BA-920C-606781C6CD14}"/>
    <cellStyle name="Millares 2 12 2 2 5 3" xfId="9090" xr:uid="{736DEBCF-7CF6-4D6F-A60D-445644E1FB1E}"/>
    <cellStyle name="Millares 2 12 2 2 5 4" xfId="5158" xr:uid="{1175E1E7-D60B-45C2-BF9C-85E14B26EC8C}"/>
    <cellStyle name="Millares 2 12 2 2 6" xfId="966" xr:uid="{00000000-0005-0000-0000-0000C5030000}"/>
    <cellStyle name="Millares 2 12 2 2 6 2" xfId="10098" xr:uid="{121EDD81-95FD-4CB4-832C-C287306B53BA}"/>
    <cellStyle name="Millares 2 12 2 2 6 3" xfId="6167" xr:uid="{F60C25C8-0C69-46C3-9F54-BC987A142CFC}"/>
    <cellStyle name="Millares 2 12 2 2 7" xfId="8159" xr:uid="{71D6A427-E24C-4C0E-9E3D-88377DD5D40E}"/>
    <cellStyle name="Millares 2 12 2 2 8" xfId="4226" xr:uid="{400EC7AA-877C-4E5E-99CB-CC9B8C8EB15F}"/>
    <cellStyle name="Millares 2 12 2 3" xfId="967" xr:uid="{00000000-0005-0000-0000-0000C6030000}"/>
    <cellStyle name="Millares 2 12 2 3 2" xfId="968" xr:uid="{00000000-0005-0000-0000-0000C7030000}"/>
    <cellStyle name="Millares 2 12 2 3 2 2" xfId="969" xr:uid="{00000000-0005-0000-0000-0000C8030000}"/>
    <cellStyle name="Millares 2 12 2 3 2 2 2" xfId="970" xr:uid="{00000000-0005-0000-0000-0000C9030000}"/>
    <cellStyle name="Millares 2 12 2 3 2 2 2 2" xfId="11487" xr:uid="{30FDF2C8-506D-405D-93A6-FB93F0F07916}"/>
    <cellStyle name="Millares 2 12 2 3 2 2 2 3" xfId="7556" xr:uid="{A8CE0735-39F3-4E29-905B-8790B7FB671F}"/>
    <cellStyle name="Millares 2 12 2 3 2 2 3" xfId="9551" xr:uid="{7A3AE9ED-2AEC-439B-A9F9-5C6E4ABC9DBA}"/>
    <cellStyle name="Millares 2 12 2 3 2 2 4" xfId="5619" xr:uid="{0CF8ABCD-2F2C-4D01-B575-1A8C2E72EFC5}"/>
    <cellStyle name="Millares 2 12 2 3 2 3" xfId="971" xr:uid="{00000000-0005-0000-0000-0000CA030000}"/>
    <cellStyle name="Millares 2 12 2 3 2 3 2" xfId="10556" xr:uid="{DA25EDD1-0437-433F-9529-EE39CF4815A6}"/>
    <cellStyle name="Millares 2 12 2 3 2 3 3" xfId="6625" xr:uid="{CC192BAB-37BD-42EB-8046-A5B7AC9BBD98}"/>
    <cellStyle name="Millares 2 12 2 3 2 4" xfId="8620" xr:uid="{C972E91B-AE16-46F9-BBB8-6C3BAADE6058}"/>
    <cellStyle name="Millares 2 12 2 3 2 5" xfId="4688" xr:uid="{55FA62C2-A263-4557-BA62-76F5CF29117C}"/>
    <cellStyle name="Millares 2 12 2 3 3" xfId="972" xr:uid="{00000000-0005-0000-0000-0000CB030000}"/>
    <cellStyle name="Millares 2 12 2 3 3 2" xfId="973" xr:uid="{00000000-0005-0000-0000-0000CC030000}"/>
    <cellStyle name="Millares 2 12 2 3 3 2 2" xfId="11029" xr:uid="{345E1845-EFEE-4603-9E6F-D4451B433A01}"/>
    <cellStyle name="Millares 2 12 2 3 3 2 3" xfId="7098" xr:uid="{8F80EBB1-99C8-4072-9E84-70754CD18B4B}"/>
    <cellStyle name="Millares 2 12 2 3 3 3" xfId="9093" xr:uid="{D2D8ACE0-1095-43EF-9C92-81CFFD132D95}"/>
    <cellStyle name="Millares 2 12 2 3 3 4" xfId="5161" xr:uid="{C40F466E-151C-44AB-AB33-D1B01CEDBDE1}"/>
    <cellStyle name="Millares 2 12 2 3 4" xfId="974" xr:uid="{00000000-0005-0000-0000-0000CD030000}"/>
    <cellStyle name="Millares 2 12 2 3 4 2" xfId="10101" xr:uid="{C44C6807-573B-41A6-A72B-8F498438DC2E}"/>
    <cellStyle name="Millares 2 12 2 3 4 3" xfId="6170" xr:uid="{30DDEA85-C136-4DB3-8115-4B8741FE1B01}"/>
    <cellStyle name="Millares 2 12 2 3 5" xfId="8162" xr:uid="{026BC508-0874-403A-85F0-DCFF66289B19}"/>
    <cellStyle name="Millares 2 12 2 3 6" xfId="4229" xr:uid="{7DAB5104-972A-457B-A327-AC7C9721A4D5}"/>
    <cellStyle name="Millares 2 12 2 4" xfId="975" xr:uid="{00000000-0005-0000-0000-0000CE030000}"/>
    <cellStyle name="Millares 2 12 2 4 2" xfId="976" xr:uid="{00000000-0005-0000-0000-0000CF030000}"/>
    <cellStyle name="Millares 2 12 2 4 2 2" xfId="977" xr:uid="{00000000-0005-0000-0000-0000D0030000}"/>
    <cellStyle name="Millares 2 12 2 4 2 2 2" xfId="978" xr:uid="{00000000-0005-0000-0000-0000D1030000}"/>
    <cellStyle name="Millares 2 12 2 4 2 2 2 2" xfId="11488" xr:uid="{9B6BAB3A-543F-4C40-B34D-41729CE40A58}"/>
    <cellStyle name="Millares 2 12 2 4 2 2 2 3" xfId="7557" xr:uid="{EC074B67-430F-4191-9626-80AA311F2F63}"/>
    <cellStyle name="Millares 2 12 2 4 2 2 3" xfId="9552" xr:uid="{03215FF1-868A-49BD-9CDA-1E5D8441D831}"/>
    <cellStyle name="Millares 2 12 2 4 2 2 4" xfId="5620" xr:uid="{A06E740D-B58C-4627-9EEC-D25514420EDF}"/>
    <cellStyle name="Millares 2 12 2 4 2 3" xfId="979" xr:uid="{00000000-0005-0000-0000-0000D2030000}"/>
    <cellStyle name="Millares 2 12 2 4 2 3 2" xfId="10557" xr:uid="{10660E6E-4DEE-4C59-9F3F-8DC82443DF78}"/>
    <cellStyle name="Millares 2 12 2 4 2 3 3" xfId="6626" xr:uid="{D0DEA486-8BEC-4B9C-A1EB-43E87B674EDC}"/>
    <cellStyle name="Millares 2 12 2 4 2 4" xfId="8621" xr:uid="{E9383709-465B-4876-973E-D836C2BB3254}"/>
    <cellStyle name="Millares 2 12 2 4 2 5" xfId="4689" xr:uid="{F1EE675A-FCFD-4028-AAE3-65D906335376}"/>
    <cellStyle name="Millares 2 12 2 4 3" xfId="980" xr:uid="{00000000-0005-0000-0000-0000D3030000}"/>
    <cellStyle name="Millares 2 12 2 4 3 2" xfId="981" xr:uid="{00000000-0005-0000-0000-0000D4030000}"/>
    <cellStyle name="Millares 2 12 2 4 3 2 2" xfId="11030" xr:uid="{B8E396A5-1EA4-4068-B8EA-41784916ED2B}"/>
    <cellStyle name="Millares 2 12 2 4 3 2 3" xfId="7099" xr:uid="{2109F18D-259D-4903-AAAE-1666869A8368}"/>
    <cellStyle name="Millares 2 12 2 4 3 3" xfId="9094" xr:uid="{E282CA0A-6C76-4EEC-BCCE-9BBD534CFD3D}"/>
    <cellStyle name="Millares 2 12 2 4 3 4" xfId="5162" xr:uid="{C131DEB4-E8EC-48B7-939E-8AE4E45775F2}"/>
    <cellStyle name="Millares 2 12 2 4 4" xfId="982" xr:uid="{00000000-0005-0000-0000-0000D5030000}"/>
    <cellStyle name="Millares 2 12 2 4 4 2" xfId="10102" xr:uid="{4EFAD80C-72AD-4A24-8084-E80A65044284}"/>
    <cellStyle name="Millares 2 12 2 4 4 3" xfId="6171" xr:uid="{C6A46048-12D1-4634-869A-3D369003C6C8}"/>
    <cellStyle name="Millares 2 12 2 4 5" xfId="8163" xr:uid="{ECF1F954-0A06-4FDE-9742-F1B35B7EC9A2}"/>
    <cellStyle name="Millares 2 12 2 4 6" xfId="4230" xr:uid="{218DEC0F-B8F2-4A8D-BBDE-329A85771130}"/>
    <cellStyle name="Millares 2 12 2 5" xfId="983" xr:uid="{00000000-0005-0000-0000-0000D6030000}"/>
    <cellStyle name="Millares 2 12 2 5 2" xfId="984" xr:uid="{00000000-0005-0000-0000-0000D7030000}"/>
    <cellStyle name="Millares 2 12 2 5 2 2" xfId="985" xr:uid="{00000000-0005-0000-0000-0000D8030000}"/>
    <cellStyle name="Millares 2 12 2 5 2 2 2" xfId="11483" xr:uid="{FE2F47B8-CC6B-4E4C-AAB4-682886C0D623}"/>
    <cellStyle name="Millares 2 12 2 5 2 2 3" xfId="7552" xr:uid="{BCF13397-64D4-43FE-AA54-6A108304280F}"/>
    <cellStyle name="Millares 2 12 2 5 2 3" xfId="9547" xr:uid="{2187B9BE-C4CD-4A17-8B64-40A0BACE4366}"/>
    <cellStyle name="Millares 2 12 2 5 2 4" xfId="5615" xr:uid="{03D27FBF-641F-4C83-AF4C-AAE268DE975D}"/>
    <cellStyle name="Millares 2 12 2 5 3" xfId="986" xr:uid="{00000000-0005-0000-0000-0000D9030000}"/>
    <cellStyle name="Millares 2 12 2 5 3 2" xfId="10552" xr:uid="{3FF627EA-4B7A-4B02-AFE1-502838FC3ED6}"/>
    <cellStyle name="Millares 2 12 2 5 3 3" xfId="6621" xr:uid="{DBD38DA1-7F04-4ECF-96CB-0E5555E6270B}"/>
    <cellStyle name="Millares 2 12 2 5 4" xfId="8616" xr:uid="{45B5D6C1-A9B4-4716-B484-02F6488893E4}"/>
    <cellStyle name="Millares 2 12 2 5 5" xfId="4684" xr:uid="{A7B8889B-3B6F-4329-8F95-AD36AF37449B}"/>
    <cellStyle name="Millares 2 12 2 6" xfId="987" xr:uid="{00000000-0005-0000-0000-0000DA030000}"/>
    <cellStyle name="Millares 2 12 2 6 2" xfId="988" xr:uid="{00000000-0005-0000-0000-0000DB030000}"/>
    <cellStyle name="Millares 2 12 2 6 2 2" xfId="11025" xr:uid="{CB21482C-BF63-4C27-9BAB-A5E8D8299ADE}"/>
    <cellStyle name="Millares 2 12 2 6 2 3" xfId="7094" xr:uid="{CAFCD12F-A9F4-4F4C-A251-B1ADEE4307D4}"/>
    <cellStyle name="Millares 2 12 2 6 3" xfId="9089" xr:uid="{A6C805EB-BE9F-4E8E-BF6E-74740C28EFC2}"/>
    <cellStyle name="Millares 2 12 2 6 4" xfId="5157" xr:uid="{6B5A5402-06DE-4B6A-8761-E8DCF74C0D46}"/>
    <cellStyle name="Millares 2 12 2 7" xfId="989" xr:uid="{00000000-0005-0000-0000-0000DC030000}"/>
    <cellStyle name="Millares 2 12 2 7 2" xfId="10097" xr:uid="{FC641C4B-5BD2-49DF-AC64-2D9C9BD2813F}"/>
    <cellStyle name="Millares 2 12 2 7 3" xfId="6166" xr:uid="{C074B928-9F83-4876-BDF8-09EEEBE337F3}"/>
    <cellStyle name="Millares 2 12 2 8" xfId="8158" xr:uid="{D08C4B1C-A969-47F1-AA3E-1F822837D30D}"/>
    <cellStyle name="Millares 2 12 2 9" xfId="4225" xr:uid="{EFB54935-F730-43BA-9FDB-BD006C11DFB7}"/>
    <cellStyle name="Millares 2 12 3" xfId="990" xr:uid="{00000000-0005-0000-0000-0000DD030000}"/>
    <cellStyle name="Millares 2 12 3 2" xfId="991" xr:uid="{00000000-0005-0000-0000-0000DE030000}"/>
    <cellStyle name="Millares 2 12 3 2 2" xfId="992" xr:uid="{00000000-0005-0000-0000-0000DF030000}"/>
    <cellStyle name="Millares 2 12 3 2 2 2" xfId="993" xr:uid="{00000000-0005-0000-0000-0000E0030000}"/>
    <cellStyle name="Millares 2 12 3 2 2 2 2" xfId="994" xr:uid="{00000000-0005-0000-0000-0000E1030000}"/>
    <cellStyle name="Millares 2 12 3 2 2 2 2 2" xfId="995" xr:uid="{00000000-0005-0000-0000-0000E2030000}"/>
    <cellStyle name="Millares 2 12 3 2 2 2 2 2 2" xfId="11491" xr:uid="{0DC0FB7A-F392-4CDD-B968-8DC5589D00F4}"/>
    <cellStyle name="Millares 2 12 3 2 2 2 2 2 3" xfId="7560" xr:uid="{237FB1EE-07CF-4067-BCF0-6A8A2401FD12}"/>
    <cellStyle name="Millares 2 12 3 2 2 2 2 3" xfId="9555" xr:uid="{16679034-C715-4AF6-B003-4DA64D1DF742}"/>
    <cellStyle name="Millares 2 12 3 2 2 2 2 4" xfId="5623" xr:uid="{CFA75DC3-8DA5-42F1-BF0F-8804FE077904}"/>
    <cellStyle name="Millares 2 12 3 2 2 2 3" xfId="996" xr:uid="{00000000-0005-0000-0000-0000E3030000}"/>
    <cellStyle name="Millares 2 12 3 2 2 2 3 2" xfId="10560" xr:uid="{37DCFDD2-E6A1-488A-AF88-04FF3739808E}"/>
    <cellStyle name="Millares 2 12 3 2 2 2 3 3" xfId="6629" xr:uid="{0333A287-238F-493A-B64D-6B690E968A8F}"/>
    <cellStyle name="Millares 2 12 3 2 2 2 4" xfId="8624" xr:uid="{679F1B27-93DE-4C18-8D23-5C28866F3A90}"/>
    <cellStyle name="Millares 2 12 3 2 2 2 5" xfId="4692" xr:uid="{C74FE957-CD9E-43FD-B3EE-0C6310A5D6EC}"/>
    <cellStyle name="Millares 2 12 3 2 2 3" xfId="997" xr:uid="{00000000-0005-0000-0000-0000E4030000}"/>
    <cellStyle name="Millares 2 12 3 2 2 3 2" xfId="998" xr:uid="{00000000-0005-0000-0000-0000E5030000}"/>
    <cellStyle name="Millares 2 12 3 2 2 3 2 2" xfId="11033" xr:uid="{8C326FC6-B167-4196-992B-F2582FD5C79F}"/>
    <cellStyle name="Millares 2 12 3 2 2 3 2 3" xfId="7102" xr:uid="{83933578-06CF-4820-8E07-B44EBEF81979}"/>
    <cellStyle name="Millares 2 12 3 2 2 3 3" xfId="9097" xr:uid="{A34BDD03-2E14-4D6E-ACA0-925076EC02AC}"/>
    <cellStyle name="Millares 2 12 3 2 2 3 4" xfId="5165" xr:uid="{0A76D2E9-C79D-452F-AF91-7EA15A6C4F73}"/>
    <cellStyle name="Millares 2 12 3 2 2 4" xfId="999" xr:uid="{00000000-0005-0000-0000-0000E6030000}"/>
    <cellStyle name="Millares 2 12 3 2 2 4 2" xfId="10105" xr:uid="{DCD468C8-8029-4EE5-9D5C-66139EC979B2}"/>
    <cellStyle name="Millares 2 12 3 2 2 4 3" xfId="6174" xr:uid="{362815A5-A838-47F8-BACC-DC2D8EBAB68F}"/>
    <cellStyle name="Millares 2 12 3 2 2 5" xfId="8166" xr:uid="{A03CD509-305E-46AA-9C5E-B5C5D9665F37}"/>
    <cellStyle name="Millares 2 12 3 2 2 6" xfId="4233" xr:uid="{3F4F27F9-A9DD-45D6-9C64-EF664CF9D845}"/>
    <cellStyle name="Millares 2 12 3 2 3" xfId="1000" xr:uid="{00000000-0005-0000-0000-0000E7030000}"/>
    <cellStyle name="Millares 2 12 3 2 3 2" xfId="1001" xr:uid="{00000000-0005-0000-0000-0000E8030000}"/>
    <cellStyle name="Millares 2 12 3 2 3 2 2" xfId="1002" xr:uid="{00000000-0005-0000-0000-0000E9030000}"/>
    <cellStyle name="Millares 2 12 3 2 3 2 2 2" xfId="1003" xr:uid="{00000000-0005-0000-0000-0000EA030000}"/>
    <cellStyle name="Millares 2 12 3 2 3 2 2 2 2" xfId="11492" xr:uid="{AB2B2C76-2FC3-4254-B8E5-E1EAC8AC22BA}"/>
    <cellStyle name="Millares 2 12 3 2 3 2 2 2 3" xfId="7561" xr:uid="{4802B378-F453-4847-8825-277AA9D3F384}"/>
    <cellStyle name="Millares 2 12 3 2 3 2 2 3" xfId="9556" xr:uid="{619E70D0-9932-4D5C-B725-1E19184904EA}"/>
    <cellStyle name="Millares 2 12 3 2 3 2 2 4" xfId="5624" xr:uid="{8A888A6A-6AE6-45A9-9BCA-2BD04D9D3517}"/>
    <cellStyle name="Millares 2 12 3 2 3 2 3" xfId="1004" xr:uid="{00000000-0005-0000-0000-0000EB030000}"/>
    <cellStyle name="Millares 2 12 3 2 3 2 3 2" xfId="10561" xr:uid="{BE66ECC2-AF4B-4A22-BCC0-1913F7478505}"/>
    <cellStyle name="Millares 2 12 3 2 3 2 3 3" xfId="6630" xr:uid="{51D9B9A9-4CDD-4E09-88B7-F20BD3020CF5}"/>
    <cellStyle name="Millares 2 12 3 2 3 2 4" xfId="8625" xr:uid="{59C38494-2F0D-4633-97C6-DD7D24C7B636}"/>
    <cellStyle name="Millares 2 12 3 2 3 2 5" xfId="4693" xr:uid="{5BB65789-AF61-4BAC-B089-ACFF9E8911F4}"/>
    <cellStyle name="Millares 2 12 3 2 3 3" xfId="1005" xr:uid="{00000000-0005-0000-0000-0000EC030000}"/>
    <cellStyle name="Millares 2 12 3 2 3 3 2" xfId="1006" xr:uid="{00000000-0005-0000-0000-0000ED030000}"/>
    <cellStyle name="Millares 2 12 3 2 3 3 2 2" xfId="11034" xr:uid="{5F948A5F-53A9-4D27-9031-C572505D579C}"/>
    <cellStyle name="Millares 2 12 3 2 3 3 2 3" xfId="7103" xr:uid="{B4A5E307-FE82-4559-B43B-6DAD39387C81}"/>
    <cellStyle name="Millares 2 12 3 2 3 3 3" xfId="9098" xr:uid="{81D0B260-77AD-4CDB-A535-E54E485B89F7}"/>
    <cellStyle name="Millares 2 12 3 2 3 3 4" xfId="5166" xr:uid="{ECCD6B1A-39AB-4185-AECE-B52577773EF8}"/>
    <cellStyle name="Millares 2 12 3 2 3 4" xfId="1007" xr:uid="{00000000-0005-0000-0000-0000EE030000}"/>
    <cellStyle name="Millares 2 12 3 2 3 4 2" xfId="10106" xr:uid="{03E9CFD6-C83B-4578-A43A-01973E4C5A5F}"/>
    <cellStyle name="Millares 2 12 3 2 3 4 3" xfId="6175" xr:uid="{0794A7B4-DAD3-4DFB-ADE4-2D00C7F2A4E3}"/>
    <cellStyle name="Millares 2 12 3 2 3 5" xfId="8167" xr:uid="{6A329C79-901D-40FA-8D00-476036025A95}"/>
    <cellStyle name="Millares 2 12 3 2 3 6" xfId="4234" xr:uid="{98136B36-D134-487B-B8B0-67FFC788C987}"/>
    <cellStyle name="Millares 2 12 3 2 4" xfId="1008" xr:uid="{00000000-0005-0000-0000-0000EF030000}"/>
    <cellStyle name="Millares 2 12 3 2 4 2" xfId="1009" xr:uid="{00000000-0005-0000-0000-0000F0030000}"/>
    <cellStyle name="Millares 2 12 3 2 4 2 2" xfId="1010" xr:uid="{00000000-0005-0000-0000-0000F1030000}"/>
    <cellStyle name="Millares 2 12 3 2 4 2 2 2" xfId="11490" xr:uid="{1CC87554-3009-4F90-B14E-FEAB53309F56}"/>
    <cellStyle name="Millares 2 12 3 2 4 2 2 3" xfId="7559" xr:uid="{B6B35C4D-C74D-4D39-A220-B9B861EBF7F2}"/>
    <cellStyle name="Millares 2 12 3 2 4 2 3" xfId="9554" xr:uid="{5B97A479-A9D6-40C5-84C8-5C508B6D2FB7}"/>
    <cellStyle name="Millares 2 12 3 2 4 2 4" xfId="5622" xr:uid="{4573033D-A917-4444-9469-427DFF138AEC}"/>
    <cellStyle name="Millares 2 12 3 2 4 3" xfId="1011" xr:uid="{00000000-0005-0000-0000-0000F2030000}"/>
    <cellStyle name="Millares 2 12 3 2 4 3 2" xfId="10559" xr:uid="{2464BE63-B3ED-4DC1-84D2-77CD7396C232}"/>
    <cellStyle name="Millares 2 12 3 2 4 3 3" xfId="6628" xr:uid="{53EEE1EB-1B84-423D-A1A0-73CBD8EADE7F}"/>
    <cellStyle name="Millares 2 12 3 2 4 4" xfId="8623" xr:uid="{95C07618-B529-40AB-9AA5-5C8B73427A4A}"/>
    <cellStyle name="Millares 2 12 3 2 4 5" xfId="4691" xr:uid="{0276FC63-26D2-46DA-97A1-90EECE641184}"/>
    <cellStyle name="Millares 2 12 3 2 5" xfId="1012" xr:uid="{00000000-0005-0000-0000-0000F3030000}"/>
    <cellStyle name="Millares 2 12 3 2 5 2" xfId="1013" xr:uid="{00000000-0005-0000-0000-0000F4030000}"/>
    <cellStyle name="Millares 2 12 3 2 5 2 2" xfId="11032" xr:uid="{6ADFB832-1AE5-4D23-9BE7-7CFF0B866FD1}"/>
    <cellStyle name="Millares 2 12 3 2 5 2 3" xfId="7101" xr:uid="{2F8D2F18-A840-44A7-8E79-A2D746CB51C7}"/>
    <cellStyle name="Millares 2 12 3 2 5 3" xfId="9096" xr:uid="{0FDEA3FE-6CE6-4AB3-B24D-BC8AAF581205}"/>
    <cellStyle name="Millares 2 12 3 2 5 4" xfId="5164" xr:uid="{3A5D759B-390C-4A5A-A83D-ACC9F2ADF3AB}"/>
    <cellStyle name="Millares 2 12 3 2 6" xfId="1014" xr:uid="{00000000-0005-0000-0000-0000F5030000}"/>
    <cellStyle name="Millares 2 12 3 2 6 2" xfId="10104" xr:uid="{3A5FE213-8678-4D8F-8245-1CB44A8B1E50}"/>
    <cellStyle name="Millares 2 12 3 2 6 3" xfId="6173" xr:uid="{74A480B6-D362-4831-957A-FF2F58B7E31E}"/>
    <cellStyle name="Millares 2 12 3 2 7" xfId="8165" xr:uid="{2A3845B3-46F6-464F-8BD3-62351E853B71}"/>
    <cellStyle name="Millares 2 12 3 2 8" xfId="4232" xr:uid="{DF1F396E-D3B8-46F2-87C7-9C51DABB5FF8}"/>
    <cellStyle name="Millares 2 12 3 3" xfId="1015" xr:uid="{00000000-0005-0000-0000-0000F6030000}"/>
    <cellStyle name="Millares 2 12 3 3 2" xfId="1016" xr:uid="{00000000-0005-0000-0000-0000F7030000}"/>
    <cellStyle name="Millares 2 12 3 3 2 2" xfId="1017" xr:uid="{00000000-0005-0000-0000-0000F8030000}"/>
    <cellStyle name="Millares 2 12 3 3 2 2 2" xfId="1018" xr:uid="{00000000-0005-0000-0000-0000F9030000}"/>
    <cellStyle name="Millares 2 12 3 3 2 2 2 2" xfId="11493" xr:uid="{ED8DC406-7C20-4FDC-A8C3-B93CFD581D69}"/>
    <cellStyle name="Millares 2 12 3 3 2 2 2 3" xfId="7562" xr:uid="{5A5AC5F7-110F-41E0-A660-277010D2169F}"/>
    <cellStyle name="Millares 2 12 3 3 2 2 3" xfId="9557" xr:uid="{5AC6E26E-44A0-4B43-B330-35BB9EC95A01}"/>
    <cellStyle name="Millares 2 12 3 3 2 2 4" xfId="5625" xr:uid="{7DA1CFFF-03CB-4FF9-A8A9-323BF71BD968}"/>
    <cellStyle name="Millares 2 12 3 3 2 3" xfId="1019" xr:uid="{00000000-0005-0000-0000-0000FA030000}"/>
    <cellStyle name="Millares 2 12 3 3 2 3 2" xfId="10562" xr:uid="{9AA477C5-0FBF-44D9-AA68-3B03F0C62764}"/>
    <cellStyle name="Millares 2 12 3 3 2 3 3" xfId="6631" xr:uid="{620276CC-549C-4D22-B6AB-A3407098E531}"/>
    <cellStyle name="Millares 2 12 3 3 2 4" xfId="8626" xr:uid="{D92ABBF4-7CAC-4F12-8D76-95C437C69AE6}"/>
    <cellStyle name="Millares 2 12 3 3 2 5" xfId="4694" xr:uid="{CCF785CE-F983-4383-A365-F548B5DB3719}"/>
    <cellStyle name="Millares 2 12 3 3 3" xfId="1020" xr:uid="{00000000-0005-0000-0000-0000FB030000}"/>
    <cellStyle name="Millares 2 12 3 3 3 2" xfId="1021" xr:uid="{00000000-0005-0000-0000-0000FC030000}"/>
    <cellStyle name="Millares 2 12 3 3 3 2 2" xfId="11035" xr:uid="{3CE6BA09-88AE-4F56-89EC-90D65329F3BB}"/>
    <cellStyle name="Millares 2 12 3 3 3 2 3" xfId="7104" xr:uid="{2B0FF478-0709-4D48-9200-E91728C14F75}"/>
    <cellStyle name="Millares 2 12 3 3 3 3" xfId="9099" xr:uid="{4BF378AC-5842-4F30-BCE9-33157AD0B481}"/>
    <cellStyle name="Millares 2 12 3 3 3 4" xfId="5167" xr:uid="{B1B138B3-A302-43ED-ABE9-EC2BD3821AAE}"/>
    <cellStyle name="Millares 2 12 3 3 4" xfId="1022" xr:uid="{00000000-0005-0000-0000-0000FD030000}"/>
    <cellStyle name="Millares 2 12 3 3 4 2" xfId="10107" xr:uid="{0CC539A1-EEFC-465F-9615-A883234B1407}"/>
    <cellStyle name="Millares 2 12 3 3 4 3" xfId="6176" xr:uid="{B07D51C4-F8DB-418B-842E-DA108BEF4AFC}"/>
    <cellStyle name="Millares 2 12 3 3 5" xfId="8168" xr:uid="{E1D41D36-46F1-402D-AA54-BBD1A9DEBABC}"/>
    <cellStyle name="Millares 2 12 3 3 6" xfId="4235" xr:uid="{A07009B3-E87A-40D2-9E72-5C63D417143D}"/>
    <cellStyle name="Millares 2 12 3 4" xfId="1023" xr:uid="{00000000-0005-0000-0000-0000FE030000}"/>
    <cellStyle name="Millares 2 12 3 4 2" xfId="1024" xr:uid="{00000000-0005-0000-0000-0000FF030000}"/>
    <cellStyle name="Millares 2 12 3 4 2 2" xfId="1025" xr:uid="{00000000-0005-0000-0000-000000040000}"/>
    <cellStyle name="Millares 2 12 3 4 2 2 2" xfId="1026" xr:uid="{00000000-0005-0000-0000-000001040000}"/>
    <cellStyle name="Millares 2 12 3 4 2 2 2 2" xfId="11494" xr:uid="{74453F2F-0B41-4E99-83D9-D70F3EA37746}"/>
    <cellStyle name="Millares 2 12 3 4 2 2 2 3" xfId="7563" xr:uid="{88939363-B334-48AE-8789-11FA1CF4BDCF}"/>
    <cellStyle name="Millares 2 12 3 4 2 2 3" xfId="9558" xr:uid="{69060754-F648-4D95-B95A-A5649E11A1DE}"/>
    <cellStyle name="Millares 2 12 3 4 2 2 4" xfId="5626" xr:uid="{2F294DC3-11F0-4B92-B0DB-785899259D7B}"/>
    <cellStyle name="Millares 2 12 3 4 2 3" xfId="1027" xr:uid="{00000000-0005-0000-0000-000002040000}"/>
    <cellStyle name="Millares 2 12 3 4 2 3 2" xfId="10563" xr:uid="{D8895DA2-1766-4882-91D1-BC15860020C1}"/>
    <cellStyle name="Millares 2 12 3 4 2 3 3" xfId="6632" xr:uid="{234A15E8-DAF6-4A89-B091-A90415A155D6}"/>
    <cellStyle name="Millares 2 12 3 4 2 4" xfId="8627" xr:uid="{6AD2C146-7341-4E36-AB13-38907ECEDD43}"/>
    <cellStyle name="Millares 2 12 3 4 2 5" xfId="4695" xr:uid="{DAF9724A-A32D-4B4D-80E7-279EE9CE17FC}"/>
    <cellStyle name="Millares 2 12 3 4 3" xfId="1028" xr:uid="{00000000-0005-0000-0000-000003040000}"/>
    <cellStyle name="Millares 2 12 3 4 3 2" xfId="1029" xr:uid="{00000000-0005-0000-0000-000004040000}"/>
    <cellStyle name="Millares 2 12 3 4 3 2 2" xfId="11036" xr:uid="{307092C4-856F-4417-8469-D2B3DCECE542}"/>
    <cellStyle name="Millares 2 12 3 4 3 2 3" xfId="7105" xr:uid="{914F795E-80F8-4C94-82FE-042B3129A461}"/>
    <cellStyle name="Millares 2 12 3 4 3 3" xfId="9100" xr:uid="{5919CC4E-DD0E-4B5B-8433-084237367C78}"/>
    <cellStyle name="Millares 2 12 3 4 3 4" xfId="5168" xr:uid="{4A5462BD-B186-4F6C-8A43-E9971A4156E9}"/>
    <cellStyle name="Millares 2 12 3 4 4" xfId="1030" xr:uid="{00000000-0005-0000-0000-000005040000}"/>
    <cellStyle name="Millares 2 12 3 4 4 2" xfId="10108" xr:uid="{C1DF2479-A456-4B46-A108-88D3C5B04A2E}"/>
    <cellStyle name="Millares 2 12 3 4 4 3" xfId="6177" xr:uid="{6509F6F9-A974-4405-B3DF-49ADB3A50BD7}"/>
    <cellStyle name="Millares 2 12 3 4 5" xfId="8169" xr:uid="{21D7FB13-FFBC-42E2-8C68-E0E47229745B}"/>
    <cellStyle name="Millares 2 12 3 4 6" xfId="4236" xr:uid="{DE468BFE-0D94-4AD2-A071-69EC53E870FD}"/>
    <cellStyle name="Millares 2 12 3 5" xfId="1031" xr:uid="{00000000-0005-0000-0000-000006040000}"/>
    <cellStyle name="Millares 2 12 3 5 2" xfId="1032" xr:uid="{00000000-0005-0000-0000-000007040000}"/>
    <cellStyle name="Millares 2 12 3 5 2 2" xfId="1033" xr:uid="{00000000-0005-0000-0000-000008040000}"/>
    <cellStyle name="Millares 2 12 3 5 2 2 2" xfId="11489" xr:uid="{D11D89DB-6924-4A3C-A15C-DDBC69C141B7}"/>
    <cellStyle name="Millares 2 12 3 5 2 2 3" xfId="7558" xr:uid="{7679C493-FC0C-4A6D-BDD1-B2B5FF722803}"/>
    <cellStyle name="Millares 2 12 3 5 2 3" xfId="9553" xr:uid="{466DF654-A0A4-431F-B3CE-FACF40E8CF2F}"/>
    <cellStyle name="Millares 2 12 3 5 2 4" xfId="5621" xr:uid="{EA69B4FA-027D-4985-94AA-F6C220F77BC1}"/>
    <cellStyle name="Millares 2 12 3 5 3" xfId="1034" xr:uid="{00000000-0005-0000-0000-000009040000}"/>
    <cellStyle name="Millares 2 12 3 5 3 2" xfId="10558" xr:uid="{7FE45A31-B0BA-4A0C-BB3D-B414E629449A}"/>
    <cellStyle name="Millares 2 12 3 5 3 3" xfId="6627" xr:uid="{10BB7A2E-468F-4008-B66F-1648AD76A5B7}"/>
    <cellStyle name="Millares 2 12 3 5 4" xfId="8622" xr:uid="{816762F9-5D16-4513-BEEC-186A69D0110F}"/>
    <cellStyle name="Millares 2 12 3 5 5" xfId="4690" xr:uid="{6F484FA6-659F-4288-8566-FE31F110C8A4}"/>
    <cellStyle name="Millares 2 12 3 6" xfId="1035" xr:uid="{00000000-0005-0000-0000-00000A040000}"/>
    <cellStyle name="Millares 2 12 3 6 2" xfId="1036" xr:uid="{00000000-0005-0000-0000-00000B040000}"/>
    <cellStyle name="Millares 2 12 3 6 2 2" xfId="11031" xr:uid="{30D76E1C-9575-46B1-8E6E-6FABC96777AE}"/>
    <cellStyle name="Millares 2 12 3 6 2 3" xfId="7100" xr:uid="{2AFABC63-B4FF-423D-865B-2F53466BB35B}"/>
    <cellStyle name="Millares 2 12 3 6 3" xfId="9095" xr:uid="{D6663D12-C919-4461-8A01-0527622B94A0}"/>
    <cellStyle name="Millares 2 12 3 6 4" xfId="5163" xr:uid="{7677EFAB-42AB-44AD-A903-485DFC249C8A}"/>
    <cellStyle name="Millares 2 12 3 7" xfId="1037" xr:uid="{00000000-0005-0000-0000-00000C040000}"/>
    <cellStyle name="Millares 2 12 3 7 2" xfId="10103" xr:uid="{4A8012D2-A501-484B-8823-004084C17D4A}"/>
    <cellStyle name="Millares 2 12 3 7 3" xfId="6172" xr:uid="{3502105B-AC37-42F0-B69A-6BD697350B42}"/>
    <cellStyle name="Millares 2 12 3 8" xfId="8164" xr:uid="{E2A78136-BB5C-49A8-B9A9-811BD640BE57}"/>
    <cellStyle name="Millares 2 12 3 9" xfId="4231" xr:uid="{922CA5B0-B92D-46B9-BF02-FE7EFB764933}"/>
    <cellStyle name="Millares 2 12 4" xfId="1038" xr:uid="{00000000-0005-0000-0000-00000D040000}"/>
    <cellStyle name="Millares 2 12 4 2" xfId="1039" xr:uid="{00000000-0005-0000-0000-00000E040000}"/>
    <cellStyle name="Millares 2 12 4 2 2" xfId="1040" xr:uid="{00000000-0005-0000-0000-00000F040000}"/>
    <cellStyle name="Millares 2 12 4 2 2 2" xfId="1041" xr:uid="{00000000-0005-0000-0000-000010040000}"/>
    <cellStyle name="Millares 2 12 4 2 2 2 2" xfId="1042" xr:uid="{00000000-0005-0000-0000-000011040000}"/>
    <cellStyle name="Millares 2 12 4 2 2 2 2 2" xfId="1043" xr:uid="{00000000-0005-0000-0000-000012040000}"/>
    <cellStyle name="Millares 2 12 4 2 2 2 2 2 2" xfId="11497" xr:uid="{70BB86CF-4F9B-4705-83B2-86B31928A9CA}"/>
    <cellStyle name="Millares 2 12 4 2 2 2 2 2 3" xfId="7566" xr:uid="{B2578C60-D6D0-45F8-B004-6A64DA765E69}"/>
    <cellStyle name="Millares 2 12 4 2 2 2 2 3" xfId="9561" xr:uid="{9797350D-A7F7-4EB6-9833-851949FC5064}"/>
    <cellStyle name="Millares 2 12 4 2 2 2 2 4" xfId="5629" xr:uid="{B5ECD53A-A9D3-4A7B-90C4-7F3371B69DB3}"/>
    <cellStyle name="Millares 2 12 4 2 2 2 3" xfId="1044" xr:uid="{00000000-0005-0000-0000-000013040000}"/>
    <cellStyle name="Millares 2 12 4 2 2 2 3 2" xfId="10566" xr:uid="{EAEBF34B-5327-44BD-9292-20392AB66207}"/>
    <cellStyle name="Millares 2 12 4 2 2 2 3 3" xfId="6635" xr:uid="{A98E8F10-E5EA-4789-9908-6FA22DF0B479}"/>
    <cellStyle name="Millares 2 12 4 2 2 2 4" xfId="8630" xr:uid="{28B8F9FE-C69E-43AB-B190-513009A1A6BA}"/>
    <cellStyle name="Millares 2 12 4 2 2 2 5" xfId="4698" xr:uid="{083E2261-1FD5-4CFC-8CA4-73A22FB4CDCB}"/>
    <cellStyle name="Millares 2 12 4 2 2 3" xfId="1045" xr:uid="{00000000-0005-0000-0000-000014040000}"/>
    <cellStyle name="Millares 2 12 4 2 2 3 2" xfId="1046" xr:uid="{00000000-0005-0000-0000-000015040000}"/>
    <cellStyle name="Millares 2 12 4 2 2 3 2 2" xfId="11039" xr:uid="{2DB09D0E-E091-47C8-A38B-95BCC8BD6F48}"/>
    <cellStyle name="Millares 2 12 4 2 2 3 2 3" xfId="7108" xr:uid="{DB6A06E4-06A8-4DCD-BB67-734AEA8CB80B}"/>
    <cellStyle name="Millares 2 12 4 2 2 3 3" xfId="9103" xr:uid="{4915CABA-FB16-45BF-BB82-E85D54206EEA}"/>
    <cellStyle name="Millares 2 12 4 2 2 3 4" xfId="5171" xr:uid="{11CA0BA6-71F0-46A6-B739-9E9AF4B791D7}"/>
    <cellStyle name="Millares 2 12 4 2 2 4" xfId="1047" xr:uid="{00000000-0005-0000-0000-000016040000}"/>
    <cellStyle name="Millares 2 12 4 2 2 4 2" xfId="10111" xr:uid="{7BB570F6-14C9-43C0-BF0F-DC3C9678B79B}"/>
    <cellStyle name="Millares 2 12 4 2 2 4 3" xfId="6180" xr:uid="{E366BBCD-CFEC-41F6-B229-674F8D8FA24C}"/>
    <cellStyle name="Millares 2 12 4 2 2 5" xfId="8172" xr:uid="{24D47394-D71D-48AB-90E9-A993FD5993B5}"/>
    <cellStyle name="Millares 2 12 4 2 2 6" xfId="4239" xr:uid="{7A2718AE-BD7D-4423-8DEE-4700452C68E5}"/>
    <cellStyle name="Millares 2 12 4 2 3" xfId="1048" xr:uid="{00000000-0005-0000-0000-000017040000}"/>
    <cellStyle name="Millares 2 12 4 2 3 2" xfId="1049" xr:uid="{00000000-0005-0000-0000-000018040000}"/>
    <cellStyle name="Millares 2 12 4 2 3 2 2" xfId="1050" xr:uid="{00000000-0005-0000-0000-000019040000}"/>
    <cellStyle name="Millares 2 12 4 2 3 2 2 2" xfId="1051" xr:uid="{00000000-0005-0000-0000-00001A040000}"/>
    <cellStyle name="Millares 2 12 4 2 3 2 2 2 2" xfId="11498" xr:uid="{56B183E6-431E-486A-B090-6FFC5C7613CA}"/>
    <cellStyle name="Millares 2 12 4 2 3 2 2 2 3" xfId="7567" xr:uid="{F7286EAE-4694-40B1-BB8E-248ADBF5DA9F}"/>
    <cellStyle name="Millares 2 12 4 2 3 2 2 3" xfId="9562" xr:uid="{F0E084A8-0598-42C5-92C3-F513059CC2F1}"/>
    <cellStyle name="Millares 2 12 4 2 3 2 2 4" xfId="5630" xr:uid="{B7D84319-C323-43BB-A437-730D0182DF79}"/>
    <cellStyle name="Millares 2 12 4 2 3 2 3" xfId="1052" xr:uid="{00000000-0005-0000-0000-00001B040000}"/>
    <cellStyle name="Millares 2 12 4 2 3 2 3 2" xfId="10567" xr:uid="{3BEE081C-6AC6-40F7-AD84-D051685A34DA}"/>
    <cellStyle name="Millares 2 12 4 2 3 2 3 3" xfId="6636" xr:uid="{697BEF70-3D8C-457D-B246-E6CC61D87116}"/>
    <cellStyle name="Millares 2 12 4 2 3 2 4" xfId="8631" xr:uid="{66E7422A-C8B4-416F-B80E-D2C5B0409147}"/>
    <cellStyle name="Millares 2 12 4 2 3 2 5" xfId="4699" xr:uid="{DFA046F9-6202-4D3E-9CED-01AC64EA5EBF}"/>
    <cellStyle name="Millares 2 12 4 2 3 3" xfId="1053" xr:uid="{00000000-0005-0000-0000-00001C040000}"/>
    <cellStyle name="Millares 2 12 4 2 3 3 2" xfId="1054" xr:uid="{00000000-0005-0000-0000-00001D040000}"/>
    <cellStyle name="Millares 2 12 4 2 3 3 2 2" xfId="11040" xr:uid="{A03FDE84-F88C-40A6-8BEE-0FB1682B265C}"/>
    <cellStyle name="Millares 2 12 4 2 3 3 2 3" xfId="7109" xr:uid="{8FCB1079-3E47-4EE4-87A0-FE9CD4AB1F33}"/>
    <cellStyle name="Millares 2 12 4 2 3 3 3" xfId="9104" xr:uid="{586D80B9-30D5-4B9C-B2A6-0BFF4D158A4B}"/>
    <cellStyle name="Millares 2 12 4 2 3 3 4" xfId="5172" xr:uid="{CD075A06-675A-4C34-8C80-2C10F1EF8221}"/>
    <cellStyle name="Millares 2 12 4 2 3 4" xfId="1055" xr:uid="{00000000-0005-0000-0000-00001E040000}"/>
    <cellStyle name="Millares 2 12 4 2 3 4 2" xfId="10112" xr:uid="{1CC84C3C-3A5A-4BEA-A17A-8863D675FDB3}"/>
    <cellStyle name="Millares 2 12 4 2 3 4 3" xfId="6181" xr:uid="{BAED50D0-56DA-41FC-A450-E61692EEFAFF}"/>
    <cellStyle name="Millares 2 12 4 2 3 5" xfId="8173" xr:uid="{1BA84FC8-9940-49E6-A420-FC625BA1E0F7}"/>
    <cellStyle name="Millares 2 12 4 2 3 6" xfId="4240" xr:uid="{5E72F348-F178-4A00-A792-AEDD7E0AC751}"/>
    <cellStyle name="Millares 2 12 4 2 4" xfId="1056" xr:uid="{00000000-0005-0000-0000-00001F040000}"/>
    <cellStyle name="Millares 2 12 4 2 4 2" xfId="1057" xr:uid="{00000000-0005-0000-0000-000020040000}"/>
    <cellStyle name="Millares 2 12 4 2 4 2 2" xfId="1058" xr:uid="{00000000-0005-0000-0000-000021040000}"/>
    <cellStyle name="Millares 2 12 4 2 4 2 2 2" xfId="11496" xr:uid="{3AEE4B7C-CA56-4AE6-89E3-3A50653015B0}"/>
    <cellStyle name="Millares 2 12 4 2 4 2 2 3" xfId="7565" xr:uid="{2E8F16CE-DBC5-4D93-A8A1-269E5E212ABA}"/>
    <cellStyle name="Millares 2 12 4 2 4 2 3" xfId="9560" xr:uid="{E866AD00-D25A-4CC6-A8CE-CC7F018597A1}"/>
    <cellStyle name="Millares 2 12 4 2 4 2 4" xfId="5628" xr:uid="{A545E84F-871A-43B9-BB0D-A36FDEA71F2D}"/>
    <cellStyle name="Millares 2 12 4 2 4 3" xfId="1059" xr:uid="{00000000-0005-0000-0000-000022040000}"/>
    <cellStyle name="Millares 2 12 4 2 4 3 2" xfId="10565" xr:uid="{7E405D9D-D3AF-4281-920F-C8B86B93EE23}"/>
    <cellStyle name="Millares 2 12 4 2 4 3 3" xfId="6634" xr:uid="{43CE9AFB-BE24-43DE-8F29-C1418562738D}"/>
    <cellStyle name="Millares 2 12 4 2 4 4" xfId="8629" xr:uid="{A5513EEF-7B7F-49E5-B977-DC85C4B94A7E}"/>
    <cellStyle name="Millares 2 12 4 2 4 5" xfId="4697" xr:uid="{58ED2B54-9C67-48EE-A03E-F82BF4EFA696}"/>
    <cellStyle name="Millares 2 12 4 2 5" xfId="1060" xr:uid="{00000000-0005-0000-0000-000023040000}"/>
    <cellStyle name="Millares 2 12 4 2 5 2" xfId="1061" xr:uid="{00000000-0005-0000-0000-000024040000}"/>
    <cellStyle name="Millares 2 12 4 2 5 2 2" xfId="11038" xr:uid="{21010C37-83F5-4F87-9769-0332CA67F74D}"/>
    <cellStyle name="Millares 2 12 4 2 5 2 3" xfId="7107" xr:uid="{3F3F78F7-AD98-4993-9D5C-4C813D4AC92F}"/>
    <cellStyle name="Millares 2 12 4 2 5 3" xfId="9102" xr:uid="{73C78A55-F410-4D0C-A944-5C9C2E3B11F2}"/>
    <cellStyle name="Millares 2 12 4 2 5 4" xfId="5170" xr:uid="{B70F3A6A-F905-4469-B8E0-5BC7EAA8159C}"/>
    <cellStyle name="Millares 2 12 4 2 6" xfId="1062" xr:uid="{00000000-0005-0000-0000-000025040000}"/>
    <cellStyle name="Millares 2 12 4 2 6 2" xfId="10110" xr:uid="{277A9629-4CB8-406F-BCE5-A46000B44DED}"/>
    <cellStyle name="Millares 2 12 4 2 6 3" xfId="6179" xr:uid="{8687D78C-8C86-4D28-9C74-B64A2B3F0306}"/>
    <cellStyle name="Millares 2 12 4 2 7" xfId="8171" xr:uid="{30717E0E-4D31-4CCE-ACD8-2DB8E45236C0}"/>
    <cellStyle name="Millares 2 12 4 2 8" xfId="4238" xr:uid="{AFD4B129-444D-4DD7-B5CB-E3A1078870B3}"/>
    <cellStyle name="Millares 2 12 4 3" xfId="1063" xr:uid="{00000000-0005-0000-0000-000026040000}"/>
    <cellStyle name="Millares 2 12 4 3 2" xfId="1064" xr:uid="{00000000-0005-0000-0000-000027040000}"/>
    <cellStyle name="Millares 2 12 4 3 2 2" xfId="1065" xr:uid="{00000000-0005-0000-0000-000028040000}"/>
    <cellStyle name="Millares 2 12 4 3 2 2 2" xfId="1066" xr:uid="{00000000-0005-0000-0000-000029040000}"/>
    <cellStyle name="Millares 2 12 4 3 2 2 2 2" xfId="11499" xr:uid="{92A767FF-906C-49EC-AB65-290810C6BB65}"/>
    <cellStyle name="Millares 2 12 4 3 2 2 2 3" xfId="7568" xr:uid="{4BBD1BFF-A61B-4ED7-9964-346C13E5BC0A}"/>
    <cellStyle name="Millares 2 12 4 3 2 2 3" xfId="9563" xr:uid="{3F3659AE-8725-449A-AB38-59836AA0A808}"/>
    <cellStyle name="Millares 2 12 4 3 2 2 4" xfId="5631" xr:uid="{3AFC4DE4-7C67-44A3-BB96-E20EBF261524}"/>
    <cellStyle name="Millares 2 12 4 3 2 3" xfId="1067" xr:uid="{00000000-0005-0000-0000-00002A040000}"/>
    <cellStyle name="Millares 2 12 4 3 2 3 2" xfId="10568" xr:uid="{A58F4978-49F1-4034-A669-CF40D53C1C93}"/>
    <cellStyle name="Millares 2 12 4 3 2 3 3" xfId="6637" xr:uid="{98E4F792-77AD-4B6D-B369-97A654C08D34}"/>
    <cellStyle name="Millares 2 12 4 3 2 4" xfId="8632" xr:uid="{DD3A65B0-0FA0-4E56-86D4-0B717BF054C3}"/>
    <cellStyle name="Millares 2 12 4 3 2 5" xfId="4700" xr:uid="{E34F0D4F-E16E-4EA9-9F2F-F76CD2A10998}"/>
    <cellStyle name="Millares 2 12 4 3 3" xfId="1068" xr:uid="{00000000-0005-0000-0000-00002B040000}"/>
    <cellStyle name="Millares 2 12 4 3 3 2" xfId="1069" xr:uid="{00000000-0005-0000-0000-00002C040000}"/>
    <cellStyle name="Millares 2 12 4 3 3 2 2" xfId="11041" xr:uid="{9A0C519C-99D2-4B98-A737-88F5FAD260A4}"/>
    <cellStyle name="Millares 2 12 4 3 3 2 3" xfId="7110" xr:uid="{B59A4E8E-7230-4BB9-B520-806F858D2B3F}"/>
    <cellStyle name="Millares 2 12 4 3 3 3" xfId="9105" xr:uid="{B3321F18-6657-4D90-A711-4CC23FDC1F7B}"/>
    <cellStyle name="Millares 2 12 4 3 3 4" xfId="5173" xr:uid="{EB655ED6-3C31-4DDE-A8DE-AF2BD2372EE3}"/>
    <cellStyle name="Millares 2 12 4 3 4" xfId="1070" xr:uid="{00000000-0005-0000-0000-00002D040000}"/>
    <cellStyle name="Millares 2 12 4 3 4 2" xfId="10113" xr:uid="{093BB43D-D002-41B0-8BC8-035E02F48BA8}"/>
    <cellStyle name="Millares 2 12 4 3 4 3" xfId="6182" xr:uid="{60335CDC-98F6-43AD-9421-EDE2B5587C2F}"/>
    <cellStyle name="Millares 2 12 4 3 5" xfId="8174" xr:uid="{864ED905-0532-48E6-A166-7014499AC81B}"/>
    <cellStyle name="Millares 2 12 4 3 6" xfId="4241" xr:uid="{53F3004B-ED5D-42C5-A1FC-74807B925D0A}"/>
    <cellStyle name="Millares 2 12 4 4" xfId="1071" xr:uid="{00000000-0005-0000-0000-00002E040000}"/>
    <cellStyle name="Millares 2 12 4 4 2" xfId="1072" xr:uid="{00000000-0005-0000-0000-00002F040000}"/>
    <cellStyle name="Millares 2 12 4 4 2 2" xfId="1073" xr:uid="{00000000-0005-0000-0000-000030040000}"/>
    <cellStyle name="Millares 2 12 4 4 2 2 2" xfId="1074" xr:uid="{00000000-0005-0000-0000-000031040000}"/>
    <cellStyle name="Millares 2 12 4 4 2 2 2 2" xfId="11500" xr:uid="{482565DB-F36E-441C-A81B-C7E856B2BAF9}"/>
    <cellStyle name="Millares 2 12 4 4 2 2 2 3" xfId="7569" xr:uid="{9EA3F292-288C-4BD1-BEAC-180B3A81BA7D}"/>
    <cellStyle name="Millares 2 12 4 4 2 2 3" xfId="9564" xr:uid="{E014DB50-E34B-4502-8FB6-8EF060FFA5B3}"/>
    <cellStyle name="Millares 2 12 4 4 2 2 4" xfId="5632" xr:uid="{72F264AD-C301-48B7-B43F-3A6ED4768949}"/>
    <cellStyle name="Millares 2 12 4 4 2 3" xfId="1075" xr:uid="{00000000-0005-0000-0000-000032040000}"/>
    <cellStyle name="Millares 2 12 4 4 2 3 2" xfId="10569" xr:uid="{64362640-0793-4264-88BD-4FAF47CE9502}"/>
    <cellStyle name="Millares 2 12 4 4 2 3 3" xfId="6638" xr:uid="{9A26EE7A-E1EA-4C50-B91E-B0CF758EDADB}"/>
    <cellStyle name="Millares 2 12 4 4 2 4" xfId="8633" xr:uid="{E065B0E2-45E7-4950-8026-7B13F018F63B}"/>
    <cellStyle name="Millares 2 12 4 4 2 5" xfId="4701" xr:uid="{DC979D94-57E6-4B5F-AB91-64D9BA25D2C9}"/>
    <cellStyle name="Millares 2 12 4 4 3" xfId="1076" xr:uid="{00000000-0005-0000-0000-000033040000}"/>
    <cellStyle name="Millares 2 12 4 4 3 2" xfId="1077" xr:uid="{00000000-0005-0000-0000-000034040000}"/>
    <cellStyle name="Millares 2 12 4 4 3 2 2" xfId="11042" xr:uid="{810B1E79-181C-490A-B181-D4CA5BAA964E}"/>
    <cellStyle name="Millares 2 12 4 4 3 2 3" xfId="7111" xr:uid="{6CC68BFE-3E5B-4D15-841B-5C3E9584F202}"/>
    <cellStyle name="Millares 2 12 4 4 3 3" xfId="9106" xr:uid="{1564ABDA-32E3-4825-97DB-F5BE328A9DA5}"/>
    <cellStyle name="Millares 2 12 4 4 3 4" xfId="5174" xr:uid="{953BDEE2-7C44-41D8-BB71-7F949FD3DEFD}"/>
    <cellStyle name="Millares 2 12 4 4 4" xfId="1078" xr:uid="{00000000-0005-0000-0000-000035040000}"/>
    <cellStyle name="Millares 2 12 4 4 4 2" xfId="10114" xr:uid="{DC8C9350-BAAE-4010-8FEF-40AF8200B3C4}"/>
    <cellStyle name="Millares 2 12 4 4 4 3" xfId="6183" xr:uid="{5699CEBC-3BEF-4DB9-8EB0-BC782AC1DAFE}"/>
    <cellStyle name="Millares 2 12 4 4 5" xfId="8175" xr:uid="{7018768C-64A4-4CE8-BDC1-D18C8FBBB7D9}"/>
    <cellStyle name="Millares 2 12 4 4 6" xfId="4242" xr:uid="{DE3A13D9-BE92-4D55-9445-D1450BD25E89}"/>
    <cellStyle name="Millares 2 12 4 5" xfId="1079" xr:uid="{00000000-0005-0000-0000-000036040000}"/>
    <cellStyle name="Millares 2 12 4 5 2" xfId="1080" xr:uid="{00000000-0005-0000-0000-000037040000}"/>
    <cellStyle name="Millares 2 12 4 5 2 2" xfId="1081" xr:uid="{00000000-0005-0000-0000-000038040000}"/>
    <cellStyle name="Millares 2 12 4 5 2 2 2" xfId="11495" xr:uid="{2666F03B-9C5C-4592-A01B-1055BF66F6A8}"/>
    <cellStyle name="Millares 2 12 4 5 2 2 3" xfId="7564" xr:uid="{6B794234-6FCB-4ED3-8D97-397B7D6B6773}"/>
    <cellStyle name="Millares 2 12 4 5 2 3" xfId="9559" xr:uid="{42565C3D-E8ED-4DE7-99A3-37AD37D63197}"/>
    <cellStyle name="Millares 2 12 4 5 2 4" xfId="5627" xr:uid="{9A5CD39E-CFCA-4742-A931-B066F9D458DD}"/>
    <cellStyle name="Millares 2 12 4 5 3" xfId="1082" xr:uid="{00000000-0005-0000-0000-000039040000}"/>
    <cellStyle name="Millares 2 12 4 5 3 2" xfId="10564" xr:uid="{4D4362EF-75CA-4A1F-9F9C-9B7998ADE76F}"/>
    <cellStyle name="Millares 2 12 4 5 3 3" xfId="6633" xr:uid="{D8495ED2-21DB-45E1-B5B1-0CAF561E6CDE}"/>
    <cellStyle name="Millares 2 12 4 5 4" xfId="8628" xr:uid="{F973EAA9-5FE1-492E-923C-4E3ECF040714}"/>
    <cellStyle name="Millares 2 12 4 5 5" xfId="4696" xr:uid="{822C98FE-854B-420A-82DB-FB49297B99C1}"/>
    <cellStyle name="Millares 2 12 4 6" xfId="1083" xr:uid="{00000000-0005-0000-0000-00003A040000}"/>
    <cellStyle name="Millares 2 12 4 6 2" xfId="1084" xr:uid="{00000000-0005-0000-0000-00003B040000}"/>
    <cellStyle name="Millares 2 12 4 6 2 2" xfId="11037" xr:uid="{BD88A181-D946-4F48-9161-18D3DAB26317}"/>
    <cellStyle name="Millares 2 12 4 6 2 3" xfId="7106" xr:uid="{E374A71E-18A8-4297-9354-CA99397CD59E}"/>
    <cellStyle name="Millares 2 12 4 6 3" xfId="9101" xr:uid="{D673C043-E0AB-4E2C-BD34-C9C1FDB058D8}"/>
    <cellStyle name="Millares 2 12 4 6 4" xfId="5169" xr:uid="{87753C47-9B5A-4AF8-A96A-4F36AA373259}"/>
    <cellStyle name="Millares 2 12 4 7" xfId="1085" xr:uid="{00000000-0005-0000-0000-00003C040000}"/>
    <cellStyle name="Millares 2 12 4 7 2" xfId="10109" xr:uid="{20B71F44-D91D-4B06-99C1-9CD630B9CED2}"/>
    <cellStyle name="Millares 2 12 4 7 3" xfId="6178" xr:uid="{E8923C57-881E-4564-A775-83340F22ED04}"/>
    <cellStyle name="Millares 2 12 4 8" xfId="8170" xr:uid="{FBD348F3-655E-481E-9282-88298C1E33AF}"/>
    <cellStyle name="Millares 2 12 4 9" xfId="4237" xr:uid="{F059A65A-0C0D-463C-8669-433FB2092393}"/>
    <cellStyle name="Millares 2 12 5" xfId="1086" xr:uid="{00000000-0005-0000-0000-00003D040000}"/>
    <cellStyle name="Millares 2 12 5 2" xfId="1087" xr:uid="{00000000-0005-0000-0000-00003E040000}"/>
    <cellStyle name="Millares 2 12 5 2 2" xfId="1088" xr:uid="{00000000-0005-0000-0000-00003F040000}"/>
    <cellStyle name="Millares 2 12 5 2 2 2" xfId="1089" xr:uid="{00000000-0005-0000-0000-000040040000}"/>
    <cellStyle name="Millares 2 12 5 2 2 2 2" xfId="1090" xr:uid="{00000000-0005-0000-0000-000041040000}"/>
    <cellStyle name="Millares 2 12 5 2 2 2 2 2" xfId="11502" xr:uid="{1E482CFB-5505-49DD-9793-3D7B8CFB9B1B}"/>
    <cellStyle name="Millares 2 12 5 2 2 2 2 3" xfId="7571" xr:uid="{8939CE88-D4CA-4D69-9BD2-EAE9B43CE3E7}"/>
    <cellStyle name="Millares 2 12 5 2 2 2 3" xfId="9566" xr:uid="{92818FD4-90AA-40A7-A050-13CA1EFBB337}"/>
    <cellStyle name="Millares 2 12 5 2 2 2 4" xfId="5634" xr:uid="{4E28F818-AE9C-4F21-8F75-646EB4A17D33}"/>
    <cellStyle name="Millares 2 12 5 2 2 3" xfId="1091" xr:uid="{00000000-0005-0000-0000-000042040000}"/>
    <cellStyle name="Millares 2 12 5 2 2 3 2" xfId="10571" xr:uid="{EA6FC1EC-8447-453F-94B0-405F70E5BBBB}"/>
    <cellStyle name="Millares 2 12 5 2 2 3 3" xfId="6640" xr:uid="{5857F3A3-5588-43AC-A2F4-E5544E69A736}"/>
    <cellStyle name="Millares 2 12 5 2 2 4" xfId="8635" xr:uid="{ED194EC0-A892-4D94-848B-B720A692B6EB}"/>
    <cellStyle name="Millares 2 12 5 2 2 5" xfId="4703" xr:uid="{CD2197DE-2A40-44BE-AB52-CF926343DE56}"/>
    <cellStyle name="Millares 2 12 5 2 3" xfId="1092" xr:uid="{00000000-0005-0000-0000-000043040000}"/>
    <cellStyle name="Millares 2 12 5 2 3 2" xfId="1093" xr:uid="{00000000-0005-0000-0000-000044040000}"/>
    <cellStyle name="Millares 2 12 5 2 3 2 2" xfId="11044" xr:uid="{DB156996-A413-49F1-AC5F-177175FB1D79}"/>
    <cellStyle name="Millares 2 12 5 2 3 2 3" xfId="7113" xr:uid="{B267B199-2862-4A7A-BFF7-FF1E6574302B}"/>
    <cellStyle name="Millares 2 12 5 2 3 3" xfId="9108" xr:uid="{E1652E5E-AFFF-41CD-B72C-37C424287BF7}"/>
    <cellStyle name="Millares 2 12 5 2 3 4" xfId="5176" xr:uid="{ABDD371E-3E65-4011-A293-F0FE964247D0}"/>
    <cellStyle name="Millares 2 12 5 2 4" xfId="1094" xr:uid="{00000000-0005-0000-0000-000045040000}"/>
    <cellStyle name="Millares 2 12 5 2 4 2" xfId="10116" xr:uid="{D30A158C-9C8C-458E-9D37-63D6E3B899D9}"/>
    <cellStyle name="Millares 2 12 5 2 4 3" xfId="6185" xr:uid="{638C98E5-A35C-447F-BAE9-CCC885B9A986}"/>
    <cellStyle name="Millares 2 12 5 2 5" xfId="8177" xr:uid="{5BB0C3A9-AD1B-4C33-84E9-49845DC645B9}"/>
    <cellStyle name="Millares 2 12 5 2 6" xfId="4244" xr:uid="{17C02527-A38C-44BA-8D9E-4BF2937B5954}"/>
    <cellStyle name="Millares 2 12 5 3" xfId="1095" xr:uid="{00000000-0005-0000-0000-000046040000}"/>
    <cellStyle name="Millares 2 12 5 3 2" xfId="1096" xr:uid="{00000000-0005-0000-0000-000047040000}"/>
    <cellStyle name="Millares 2 12 5 3 2 2" xfId="1097" xr:uid="{00000000-0005-0000-0000-000048040000}"/>
    <cellStyle name="Millares 2 12 5 3 2 2 2" xfId="1098" xr:uid="{00000000-0005-0000-0000-000049040000}"/>
    <cellStyle name="Millares 2 12 5 3 2 2 2 2" xfId="11503" xr:uid="{3852C124-C89F-4530-8E91-6F9714C6E40D}"/>
    <cellStyle name="Millares 2 12 5 3 2 2 2 3" xfId="7572" xr:uid="{6E3F1CEC-514C-4E01-9F28-331F017B90DC}"/>
    <cellStyle name="Millares 2 12 5 3 2 2 3" xfId="9567" xr:uid="{BEB0C77F-EABD-40BD-9DEE-737F28C96D6D}"/>
    <cellStyle name="Millares 2 12 5 3 2 2 4" xfId="5635" xr:uid="{65D24FB7-865E-45D9-8292-9F72F11CE0AD}"/>
    <cellStyle name="Millares 2 12 5 3 2 3" xfId="1099" xr:uid="{00000000-0005-0000-0000-00004A040000}"/>
    <cellStyle name="Millares 2 12 5 3 2 3 2" xfId="10572" xr:uid="{1053C343-6163-4A2E-9C24-2A8EF3751CF8}"/>
    <cellStyle name="Millares 2 12 5 3 2 3 3" xfId="6641" xr:uid="{1CB54CA7-C851-4073-8170-954CCA6CF3D8}"/>
    <cellStyle name="Millares 2 12 5 3 2 4" xfId="8636" xr:uid="{23569CBB-1335-4E4E-A5EF-986EE02B9068}"/>
    <cellStyle name="Millares 2 12 5 3 2 5" xfId="4704" xr:uid="{24B39EBA-8F94-42E5-8FE0-650967CCDE8C}"/>
    <cellStyle name="Millares 2 12 5 3 3" xfId="1100" xr:uid="{00000000-0005-0000-0000-00004B040000}"/>
    <cellStyle name="Millares 2 12 5 3 3 2" xfId="1101" xr:uid="{00000000-0005-0000-0000-00004C040000}"/>
    <cellStyle name="Millares 2 12 5 3 3 2 2" xfId="11045" xr:uid="{EF54C090-7419-491A-8316-E3470378896E}"/>
    <cellStyle name="Millares 2 12 5 3 3 2 3" xfId="7114" xr:uid="{AC42E93E-93A8-4766-981A-84E6CEEAA06C}"/>
    <cellStyle name="Millares 2 12 5 3 3 3" xfId="9109" xr:uid="{9E4DD005-D770-45BE-A7BA-39229B44D13D}"/>
    <cellStyle name="Millares 2 12 5 3 3 4" xfId="5177" xr:uid="{0B0E2141-B34C-45A4-A200-4E764DF9260D}"/>
    <cellStyle name="Millares 2 12 5 3 4" xfId="1102" xr:uid="{00000000-0005-0000-0000-00004D040000}"/>
    <cellStyle name="Millares 2 12 5 3 4 2" xfId="10117" xr:uid="{A75A2624-4781-4E14-BD13-1F5498F41A05}"/>
    <cellStyle name="Millares 2 12 5 3 4 3" xfId="6186" xr:uid="{51AB2BFB-349A-489D-89B9-39ED5B915195}"/>
    <cellStyle name="Millares 2 12 5 3 5" xfId="8178" xr:uid="{DC5DD70D-9D4E-434B-924C-00DF22E5FAD9}"/>
    <cellStyle name="Millares 2 12 5 3 6" xfId="4245" xr:uid="{F296EF40-8435-422A-AC45-59FF1579779A}"/>
    <cellStyle name="Millares 2 12 5 4" xfId="1103" xr:uid="{00000000-0005-0000-0000-00004E040000}"/>
    <cellStyle name="Millares 2 12 5 4 2" xfId="1104" xr:uid="{00000000-0005-0000-0000-00004F040000}"/>
    <cellStyle name="Millares 2 12 5 4 2 2" xfId="1105" xr:uid="{00000000-0005-0000-0000-000050040000}"/>
    <cellStyle name="Millares 2 12 5 4 2 2 2" xfId="11501" xr:uid="{570C8ABF-AD1A-4AA2-85B6-C270F9027E8F}"/>
    <cellStyle name="Millares 2 12 5 4 2 2 3" xfId="7570" xr:uid="{7F409A8E-43A0-4442-94FA-04C658CDDE76}"/>
    <cellStyle name="Millares 2 12 5 4 2 3" xfId="9565" xr:uid="{D431FFD6-46B5-4A7B-A1C9-173AE0C95C32}"/>
    <cellStyle name="Millares 2 12 5 4 2 4" xfId="5633" xr:uid="{D1B1A162-7498-4E95-ABCE-4E13697FF54F}"/>
    <cellStyle name="Millares 2 12 5 4 3" xfId="1106" xr:uid="{00000000-0005-0000-0000-000051040000}"/>
    <cellStyle name="Millares 2 12 5 4 3 2" xfId="10570" xr:uid="{4B239D96-B130-47EF-98F4-8B9091168940}"/>
    <cellStyle name="Millares 2 12 5 4 3 3" xfId="6639" xr:uid="{8C87BB66-A166-4F12-9557-65CEFF04D572}"/>
    <cellStyle name="Millares 2 12 5 4 4" xfId="8634" xr:uid="{8A34CA28-FDE0-4E40-BE2D-8C7F3287C486}"/>
    <cellStyle name="Millares 2 12 5 4 5" xfId="4702" xr:uid="{A5E7596E-8218-46C1-B56D-D7ABD5489A3F}"/>
    <cellStyle name="Millares 2 12 5 5" xfId="1107" xr:uid="{00000000-0005-0000-0000-000052040000}"/>
    <cellStyle name="Millares 2 12 5 5 2" xfId="1108" xr:uid="{00000000-0005-0000-0000-000053040000}"/>
    <cellStyle name="Millares 2 12 5 5 2 2" xfId="11043" xr:uid="{2D428877-A005-45F9-866C-96F9CB2D635A}"/>
    <cellStyle name="Millares 2 12 5 5 2 3" xfId="7112" xr:uid="{A7E67F0A-1838-487E-BB8B-C3E4BC0EC35F}"/>
    <cellStyle name="Millares 2 12 5 5 3" xfId="9107" xr:uid="{C46FB943-0931-483B-A012-43EF2D83417C}"/>
    <cellStyle name="Millares 2 12 5 5 4" xfId="5175" xr:uid="{376257B0-9FF2-4A30-B579-D2522E501B8B}"/>
    <cellStyle name="Millares 2 12 5 6" xfId="1109" xr:uid="{00000000-0005-0000-0000-000054040000}"/>
    <cellStyle name="Millares 2 12 5 6 2" xfId="10115" xr:uid="{E98B1652-0A63-4465-8598-8D2D95791755}"/>
    <cellStyle name="Millares 2 12 5 6 3" xfId="6184" xr:uid="{E09E67A9-F19F-44AF-BB07-2563FE3E3DA8}"/>
    <cellStyle name="Millares 2 12 5 7" xfId="8176" xr:uid="{9B37AD01-895C-46ED-8A99-644B89F62C13}"/>
    <cellStyle name="Millares 2 12 5 8" xfId="4243" xr:uid="{27354909-C707-407E-B778-62877027FD94}"/>
    <cellStyle name="Millares 2 12 6" xfId="1110" xr:uid="{00000000-0005-0000-0000-000055040000}"/>
    <cellStyle name="Millares 2 12 6 2" xfId="1111" xr:uid="{00000000-0005-0000-0000-000056040000}"/>
    <cellStyle name="Millares 2 12 6 2 2" xfId="1112" xr:uid="{00000000-0005-0000-0000-000057040000}"/>
    <cellStyle name="Millares 2 12 6 2 2 2" xfId="1113" xr:uid="{00000000-0005-0000-0000-000058040000}"/>
    <cellStyle name="Millares 2 12 6 2 2 2 2" xfId="11504" xr:uid="{29AC65AF-258F-4768-A91E-D5D1490FEE34}"/>
    <cellStyle name="Millares 2 12 6 2 2 2 3" xfId="7573" xr:uid="{D29982AF-1B1E-4448-A0DB-4ADD9B9B717F}"/>
    <cellStyle name="Millares 2 12 6 2 2 3" xfId="9568" xr:uid="{74C8384C-DA37-40AB-A94A-7C0BD82CDD9A}"/>
    <cellStyle name="Millares 2 12 6 2 2 4" xfId="5636" xr:uid="{96DAF59F-1C9D-4A17-8909-268DA21B46F6}"/>
    <cellStyle name="Millares 2 12 6 2 3" xfId="1114" xr:uid="{00000000-0005-0000-0000-000059040000}"/>
    <cellStyle name="Millares 2 12 6 2 3 2" xfId="10573" xr:uid="{CD9D7734-3F6B-4911-87CC-484C019376E2}"/>
    <cellStyle name="Millares 2 12 6 2 3 3" xfId="6642" xr:uid="{27C09CD9-D8EC-4D80-B706-8FF5CD16D693}"/>
    <cellStyle name="Millares 2 12 6 2 4" xfId="8637" xr:uid="{9E62F18D-FFCA-4275-A704-29AC850743AB}"/>
    <cellStyle name="Millares 2 12 6 2 5" xfId="4705" xr:uid="{8D7A0993-8F69-4920-84C3-DAB3160B81D1}"/>
    <cellStyle name="Millares 2 12 6 3" xfId="1115" xr:uid="{00000000-0005-0000-0000-00005A040000}"/>
    <cellStyle name="Millares 2 12 6 3 2" xfId="1116" xr:uid="{00000000-0005-0000-0000-00005B040000}"/>
    <cellStyle name="Millares 2 12 6 3 2 2" xfId="11046" xr:uid="{4ED0944F-EFF0-42C1-97B2-863DBE1ACC00}"/>
    <cellStyle name="Millares 2 12 6 3 2 3" xfId="7115" xr:uid="{97C5D1C7-00FA-4810-8E60-F9C2E2A19CA0}"/>
    <cellStyle name="Millares 2 12 6 3 3" xfId="9110" xr:uid="{F401B4CA-A936-4A6F-992C-AC42EC8E4969}"/>
    <cellStyle name="Millares 2 12 6 3 4" xfId="5178" xr:uid="{1C9DA20F-C093-45C9-9F54-B3C1C58A1171}"/>
    <cellStyle name="Millares 2 12 6 4" xfId="1117" xr:uid="{00000000-0005-0000-0000-00005C040000}"/>
    <cellStyle name="Millares 2 12 6 4 2" xfId="10118" xr:uid="{5D9B643D-1C85-4C62-9E77-E49202B42B34}"/>
    <cellStyle name="Millares 2 12 6 4 3" xfId="6187" xr:uid="{8FCD53D4-B4DC-446C-8F25-433B3D85A082}"/>
    <cellStyle name="Millares 2 12 6 5" xfId="8179" xr:uid="{6B0C03B9-DD17-4F7E-85AF-8FD264F847C4}"/>
    <cellStyle name="Millares 2 12 6 6" xfId="4246" xr:uid="{42EA43CE-63ED-4E71-A1B8-A6C639AE1D28}"/>
    <cellStyle name="Millares 2 12 7" xfId="1118" xr:uid="{00000000-0005-0000-0000-00005D040000}"/>
    <cellStyle name="Millares 2 12 7 2" xfId="1119" xr:uid="{00000000-0005-0000-0000-00005E040000}"/>
    <cellStyle name="Millares 2 12 7 2 2" xfId="1120" xr:uid="{00000000-0005-0000-0000-00005F040000}"/>
    <cellStyle name="Millares 2 12 7 2 2 2" xfId="1121" xr:uid="{00000000-0005-0000-0000-000060040000}"/>
    <cellStyle name="Millares 2 12 7 2 2 2 2" xfId="11505" xr:uid="{E7B09545-3F0B-4AAB-8C1C-1BFFC5A0327C}"/>
    <cellStyle name="Millares 2 12 7 2 2 2 3" xfId="7574" xr:uid="{8312AA11-BC99-413F-BDC8-562A0FC58BD5}"/>
    <cellStyle name="Millares 2 12 7 2 2 3" xfId="9569" xr:uid="{CAB012DB-BAA9-4897-8C02-01D73E990235}"/>
    <cellStyle name="Millares 2 12 7 2 2 4" xfId="5637" xr:uid="{BB80A31C-E431-463C-8B7F-75D850E1DF12}"/>
    <cellStyle name="Millares 2 12 7 2 3" xfId="1122" xr:uid="{00000000-0005-0000-0000-000061040000}"/>
    <cellStyle name="Millares 2 12 7 2 3 2" xfId="10574" xr:uid="{6FA3A8E0-CF30-40E3-8936-9B1AEB9140D4}"/>
    <cellStyle name="Millares 2 12 7 2 3 3" xfId="6643" xr:uid="{5C9EC913-96A5-45AC-A3DA-1721B0BF7EA1}"/>
    <cellStyle name="Millares 2 12 7 2 4" xfId="8638" xr:uid="{74C4F437-8EB8-4D73-9590-6C2198668902}"/>
    <cellStyle name="Millares 2 12 7 2 5" xfId="4706" xr:uid="{2C99819B-987B-43E2-9004-3A5B23A7F1E6}"/>
    <cellStyle name="Millares 2 12 7 3" xfId="1123" xr:uid="{00000000-0005-0000-0000-000062040000}"/>
    <cellStyle name="Millares 2 12 7 3 2" xfId="1124" xr:uid="{00000000-0005-0000-0000-000063040000}"/>
    <cellStyle name="Millares 2 12 7 3 2 2" xfId="11047" xr:uid="{CB3F725C-14A5-4C72-A5F3-431AB575E7E4}"/>
    <cellStyle name="Millares 2 12 7 3 2 3" xfId="7116" xr:uid="{9A65C440-93F6-4362-9410-838038866010}"/>
    <cellStyle name="Millares 2 12 7 3 3" xfId="9111" xr:uid="{48006A2A-59FD-42FE-9018-9E6C9949F6C0}"/>
    <cellStyle name="Millares 2 12 7 3 4" xfId="5179" xr:uid="{A6D47473-8E4D-44A7-8C0F-E5D648730C36}"/>
    <cellStyle name="Millares 2 12 7 4" xfId="1125" xr:uid="{00000000-0005-0000-0000-000064040000}"/>
    <cellStyle name="Millares 2 12 7 4 2" xfId="10119" xr:uid="{CD537E43-9090-4AB1-9774-334E34F760E2}"/>
    <cellStyle name="Millares 2 12 7 4 3" xfId="6188" xr:uid="{53B3DDC9-7051-4579-9003-ED83D9A81588}"/>
    <cellStyle name="Millares 2 12 7 5" xfId="8180" xr:uid="{67034DB4-B1A3-4BFE-8734-F4DCDBA9CFFC}"/>
    <cellStyle name="Millares 2 12 7 6" xfId="4247" xr:uid="{F64A4BC1-C7B6-4EAC-AFB5-7D10EEDD0267}"/>
    <cellStyle name="Millares 2 12 8" xfId="1126" xr:uid="{00000000-0005-0000-0000-000065040000}"/>
    <cellStyle name="Millares 2 12 8 2" xfId="1127" xr:uid="{00000000-0005-0000-0000-000066040000}"/>
    <cellStyle name="Millares 2 12 8 2 2" xfId="1128" xr:uid="{00000000-0005-0000-0000-000067040000}"/>
    <cellStyle name="Millares 2 12 8 2 2 2" xfId="11482" xr:uid="{675CB941-DB05-4083-B403-1A2E70738162}"/>
    <cellStyle name="Millares 2 12 8 2 2 3" xfId="7551" xr:uid="{BBC2141C-9FDE-4774-BBFD-C030C1D75B6B}"/>
    <cellStyle name="Millares 2 12 8 2 3" xfId="9546" xr:uid="{D963F1CD-F29C-4040-BF72-C3FBFCEDB9BC}"/>
    <cellStyle name="Millares 2 12 8 2 4" xfId="5614" xr:uid="{26525615-714D-4462-8274-1409E6E72252}"/>
    <cellStyle name="Millares 2 12 8 3" xfId="1129" xr:uid="{00000000-0005-0000-0000-000068040000}"/>
    <cellStyle name="Millares 2 12 8 3 2" xfId="10551" xr:uid="{5C9A365B-397F-4159-B56F-1B71AB26AEB2}"/>
    <cellStyle name="Millares 2 12 8 3 3" xfId="6620" xr:uid="{982DA025-DB31-48A3-AC87-CBB64009279F}"/>
    <cellStyle name="Millares 2 12 8 4" xfId="8615" xr:uid="{47BBDC2F-3465-497C-864B-5ACFCC291BAC}"/>
    <cellStyle name="Millares 2 12 8 5" xfId="4683" xr:uid="{B3B1EB75-1F3C-4A33-93A0-74B423CB768E}"/>
    <cellStyle name="Millares 2 12 9" xfId="1130" xr:uid="{00000000-0005-0000-0000-000069040000}"/>
    <cellStyle name="Millares 2 12 9 2" xfId="1131" xr:uid="{00000000-0005-0000-0000-00006A040000}"/>
    <cellStyle name="Millares 2 12 9 2 2" xfId="11024" xr:uid="{851CDF96-254A-48F6-8F35-90816F6C5E6C}"/>
    <cellStyle name="Millares 2 12 9 2 3" xfId="7093" xr:uid="{DDBF35FC-2C95-48DA-AAD4-25A00C4F89E6}"/>
    <cellStyle name="Millares 2 12 9 3" xfId="9088" xr:uid="{21C88701-F413-4B82-A105-3D47995E37AC}"/>
    <cellStyle name="Millares 2 12 9 4" xfId="5156" xr:uid="{4FC0DFE7-5522-4C07-B891-EBA07CE44EC7}"/>
    <cellStyle name="Millares 2 13" xfId="1132" xr:uid="{00000000-0005-0000-0000-00006B040000}"/>
    <cellStyle name="Millares 2 13 10" xfId="1133" xr:uid="{00000000-0005-0000-0000-00006C040000}"/>
    <cellStyle name="Millares 2 13 10 2" xfId="10120" xr:uid="{A8D3335A-9E6F-4644-B40C-FE62A1649DA6}"/>
    <cellStyle name="Millares 2 13 10 3" xfId="6189" xr:uid="{3EEB489A-6D99-483D-AB9B-43BD36D7B8FE}"/>
    <cellStyle name="Millares 2 13 11" xfId="8181" xr:uid="{151D34DB-C4AA-4F36-B440-1D521760F8F5}"/>
    <cellStyle name="Millares 2 13 12" xfId="4248" xr:uid="{3FC30797-8659-47BE-B89B-5D68C418C25A}"/>
    <cellStyle name="Millares 2 13 2" xfId="1134" xr:uid="{00000000-0005-0000-0000-00006D040000}"/>
    <cellStyle name="Millares 2 13 2 2" xfId="1135" xr:uid="{00000000-0005-0000-0000-00006E040000}"/>
    <cellStyle name="Millares 2 13 2 2 2" xfId="1136" xr:uid="{00000000-0005-0000-0000-00006F040000}"/>
    <cellStyle name="Millares 2 13 2 2 2 2" xfId="1137" xr:uid="{00000000-0005-0000-0000-000070040000}"/>
    <cellStyle name="Millares 2 13 2 2 2 2 2" xfId="1138" xr:uid="{00000000-0005-0000-0000-000071040000}"/>
    <cellStyle name="Millares 2 13 2 2 2 2 2 2" xfId="1139" xr:uid="{00000000-0005-0000-0000-000072040000}"/>
    <cellStyle name="Millares 2 13 2 2 2 2 2 2 2" xfId="11509" xr:uid="{053ADCB0-FAC8-4166-A886-1D1D42CEB510}"/>
    <cellStyle name="Millares 2 13 2 2 2 2 2 2 3" xfId="7578" xr:uid="{E3D3DC26-0789-44D0-AEBB-9A3CFF20E08D}"/>
    <cellStyle name="Millares 2 13 2 2 2 2 2 3" xfId="9573" xr:uid="{BD86F94C-079D-4752-AC8A-8172DE81F9F8}"/>
    <cellStyle name="Millares 2 13 2 2 2 2 2 4" xfId="5641" xr:uid="{9046722B-CE0E-4987-9774-EF686910D519}"/>
    <cellStyle name="Millares 2 13 2 2 2 2 3" xfId="1140" xr:uid="{00000000-0005-0000-0000-000073040000}"/>
    <cellStyle name="Millares 2 13 2 2 2 2 3 2" xfId="10578" xr:uid="{4983CFBB-C1CD-40F6-A253-31944E53383E}"/>
    <cellStyle name="Millares 2 13 2 2 2 2 3 3" xfId="6647" xr:uid="{FF4C1535-19F0-4D51-B6C2-EBD3DE8D2617}"/>
    <cellStyle name="Millares 2 13 2 2 2 2 4" xfId="8642" xr:uid="{697B21CB-C944-49CF-8AFD-E76583474623}"/>
    <cellStyle name="Millares 2 13 2 2 2 2 5" xfId="4710" xr:uid="{DED7844F-71E4-462A-AB11-1312ACAED5B4}"/>
    <cellStyle name="Millares 2 13 2 2 2 3" xfId="1141" xr:uid="{00000000-0005-0000-0000-000074040000}"/>
    <cellStyle name="Millares 2 13 2 2 2 3 2" xfId="1142" xr:uid="{00000000-0005-0000-0000-000075040000}"/>
    <cellStyle name="Millares 2 13 2 2 2 3 2 2" xfId="11051" xr:uid="{806217C8-782E-429B-901E-ADFBFDF496A4}"/>
    <cellStyle name="Millares 2 13 2 2 2 3 2 3" xfId="7120" xr:uid="{2C85B086-FB73-4AF6-A63A-E197D43447EE}"/>
    <cellStyle name="Millares 2 13 2 2 2 3 3" xfId="9115" xr:uid="{78099066-7F00-4DB4-9610-FBEC84E1361B}"/>
    <cellStyle name="Millares 2 13 2 2 2 3 4" xfId="5183" xr:uid="{8B174A10-60A6-4A47-86D6-5713A05A5FE4}"/>
    <cellStyle name="Millares 2 13 2 2 2 4" xfId="1143" xr:uid="{00000000-0005-0000-0000-000076040000}"/>
    <cellStyle name="Millares 2 13 2 2 2 4 2" xfId="10123" xr:uid="{8A46C432-7B5F-4A32-A89E-197841088C0D}"/>
    <cellStyle name="Millares 2 13 2 2 2 4 3" xfId="6192" xr:uid="{50CE5C15-A257-4917-B203-9F490BBC1313}"/>
    <cellStyle name="Millares 2 13 2 2 2 5" xfId="8184" xr:uid="{E011E32C-6B24-4D2A-83D4-C68C8EFE49BD}"/>
    <cellStyle name="Millares 2 13 2 2 2 6" xfId="4251" xr:uid="{0D0500AA-7492-4F51-B642-FDAAC0973877}"/>
    <cellStyle name="Millares 2 13 2 2 3" xfId="1144" xr:uid="{00000000-0005-0000-0000-000077040000}"/>
    <cellStyle name="Millares 2 13 2 2 3 2" xfId="1145" xr:uid="{00000000-0005-0000-0000-000078040000}"/>
    <cellStyle name="Millares 2 13 2 2 3 2 2" xfId="1146" xr:uid="{00000000-0005-0000-0000-000079040000}"/>
    <cellStyle name="Millares 2 13 2 2 3 2 2 2" xfId="1147" xr:uid="{00000000-0005-0000-0000-00007A040000}"/>
    <cellStyle name="Millares 2 13 2 2 3 2 2 2 2" xfId="11510" xr:uid="{E9724159-E11E-4E5D-B11C-EE32C62D8498}"/>
    <cellStyle name="Millares 2 13 2 2 3 2 2 2 3" xfId="7579" xr:uid="{C9872251-9EFC-4AC8-9FDF-D864B7D77F4A}"/>
    <cellStyle name="Millares 2 13 2 2 3 2 2 3" xfId="9574" xr:uid="{D50387DC-DE1A-40F5-960B-40C7DB4B9323}"/>
    <cellStyle name="Millares 2 13 2 2 3 2 2 4" xfId="5642" xr:uid="{BD23AC74-63BB-4EFB-B4E8-72A9F3A19EB9}"/>
    <cellStyle name="Millares 2 13 2 2 3 2 3" xfId="1148" xr:uid="{00000000-0005-0000-0000-00007B040000}"/>
    <cellStyle name="Millares 2 13 2 2 3 2 3 2" xfId="10579" xr:uid="{E192D5AF-69B8-4B37-80FA-A69EF0519ABE}"/>
    <cellStyle name="Millares 2 13 2 2 3 2 3 3" xfId="6648" xr:uid="{FC834DD6-04B4-4C60-A0D6-FA966A5607B0}"/>
    <cellStyle name="Millares 2 13 2 2 3 2 4" xfId="8643" xr:uid="{D5E675D0-C681-46FE-9C8D-5124F8B1734F}"/>
    <cellStyle name="Millares 2 13 2 2 3 2 5" xfId="4711" xr:uid="{CF783734-474F-4209-8C78-76B75B0F9CE3}"/>
    <cellStyle name="Millares 2 13 2 2 3 3" xfId="1149" xr:uid="{00000000-0005-0000-0000-00007C040000}"/>
    <cellStyle name="Millares 2 13 2 2 3 3 2" xfId="1150" xr:uid="{00000000-0005-0000-0000-00007D040000}"/>
    <cellStyle name="Millares 2 13 2 2 3 3 2 2" xfId="11052" xr:uid="{07F452D0-514E-4122-8C27-47F2C4CF6A5A}"/>
    <cellStyle name="Millares 2 13 2 2 3 3 2 3" xfId="7121" xr:uid="{A7E10231-BC49-404A-99F6-61F0E1C78168}"/>
    <cellStyle name="Millares 2 13 2 2 3 3 3" xfId="9116" xr:uid="{8F32563B-CD5E-4786-9EB9-AE51DDC70EBD}"/>
    <cellStyle name="Millares 2 13 2 2 3 3 4" xfId="5184" xr:uid="{BEF16C01-5AA4-453F-BEB7-7F057144680E}"/>
    <cellStyle name="Millares 2 13 2 2 3 4" xfId="1151" xr:uid="{00000000-0005-0000-0000-00007E040000}"/>
    <cellStyle name="Millares 2 13 2 2 3 4 2" xfId="10124" xr:uid="{E74D31F7-BED4-4C7A-AF63-6C2B859794FB}"/>
    <cellStyle name="Millares 2 13 2 2 3 4 3" xfId="6193" xr:uid="{82F2BD20-5B0C-4390-B62B-4D85334FF95C}"/>
    <cellStyle name="Millares 2 13 2 2 3 5" xfId="8185" xr:uid="{FBFD5F36-2373-4D4C-A2E1-6616A52D48B2}"/>
    <cellStyle name="Millares 2 13 2 2 3 6" xfId="4252" xr:uid="{87AF0D93-7A67-4BB5-BCAF-4BD75260EE70}"/>
    <cellStyle name="Millares 2 13 2 2 4" xfId="1152" xr:uid="{00000000-0005-0000-0000-00007F040000}"/>
    <cellStyle name="Millares 2 13 2 2 4 2" xfId="1153" xr:uid="{00000000-0005-0000-0000-000080040000}"/>
    <cellStyle name="Millares 2 13 2 2 4 2 2" xfId="1154" xr:uid="{00000000-0005-0000-0000-000081040000}"/>
    <cellStyle name="Millares 2 13 2 2 4 2 2 2" xfId="11508" xr:uid="{955E6DAB-0B49-4C1D-8084-BBAE152F32B9}"/>
    <cellStyle name="Millares 2 13 2 2 4 2 2 3" xfId="7577" xr:uid="{D1BFC206-61EC-443F-9A91-29718DEDB105}"/>
    <cellStyle name="Millares 2 13 2 2 4 2 3" xfId="9572" xr:uid="{BFDEB93E-7051-4AA7-953A-DEBE1654F1E3}"/>
    <cellStyle name="Millares 2 13 2 2 4 2 4" xfId="5640" xr:uid="{F60D5618-DF43-4D01-A3C1-20D1528A5D79}"/>
    <cellStyle name="Millares 2 13 2 2 4 3" xfId="1155" xr:uid="{00000000-0005-0000-0000-000082040000}"/>
    <cellStyle name="Millares 2 13 2 2 4 3 2" xfId="10577" xr:uid="{84A8C4BD-5B49-43CC-BCE7-DC75D0118ADF}"/>
    <cellStyle name="Millares 2 13 2 2 4 3 3" xfId="6646" xr:uid="{5BBD9A13-6C26-48C6-8A51-F5F00C6078D7}"/>
    <cellStyle name="Millares 2 13 2 2 4 4" xfId="8641" xr:uid="{54FA31F4-FBBA-4F2F-ABB8-E686259650CB}"/>
    <cellStyle name="Millares 2 13 2 2 4 5" xfId="4709" xr:uid="{EA17768C-CE09-4D84-A835-03938B3A6735}"/>
    <cellStyle name="Millares 2 13 2 2 5" xfId="1156" xr:uid="{00000000-0005-0000-0000-000083040000}"/>
    <cellStyle name="Millares 2 13 2 2 5 2" xfId="1157" xr:uid="{00000000-0005-0000-0000-000084040000}"/>
    <cellStyle name="Millares 2 13 2 2 5 2 2" xfId="11050" xr:uid="{0D45C90B-AADA-46EF-A47F-27C426B21817}"/>
    <cellStyle name="Millares 2 13 2 2 5 2 3" xfId="7119" xr:uid="{76FA1191-5092-44C8-B872-EF6FF31EC2F2}"/>
    <cellStyle name="Millares 2 13 2 2 5 3" xfId="9114" xr:uid="{77E8CC7D-84E7-4F17-903D-A2FB13B4171D}"/>
    <cellStyle name="Millares 2 13 2 2 5 4" xfId="5182" xr:uid="{1A28FE27-B9FD-4686-85A1-9C17617C7B19}"/>
    <cellStyle name="Millares 2 13 2 2 6" xfId="1158" xr:uid="{00000000-0005-0000-0000-000085040000}"/>
    <cellStyle name="Millares 2 13 2 2 6 2" xfId="10122" xr:uid="{47003C3E-79C3-4DB4-937B-CC61F704E86D}"/>
    <cellStyle name="Millares 2 13 2 2 6 3" xfId="6191" xr:uid="{2C9301F2-2031-4298-BA41-1066390B68B2}"/>
    <cellStyle name="Millares 2 13 2 2 7" xfId="8183" xr:uid="{09D4CD2F-31AF-4E0A-8823-D60FA9457244}"/>
    <cellStyle name="Millares 2 13 2 2 8" xfId="4250" xr:uid="{22DE41BB-756F-4E10-B100-2FC3D2A9835F}"/>
    <cellStyle name="Millares 2 13 2 3" xfId="1159" xr:uid="{00000000-0005-0000-0000-000086040000}"/>
    <cellStyle name="Millares 2 13 2 3 2" xfId="1160" xr:uid="{00000000-0005-0000-0000-000087040000}"/>
    <cellStyle name="Millares 2 13 2 3 2 2" xfId="1161" xr:uid="{00000000-0005-0000-0000-000088040000}"/>
    <cellStyle name="Millares 2 13 2 3 2 2 2" xfId="1162" xr:uid="{00000000-0005-0000-0000-000089040000}"/>
    <cellStyle name="Millares 2 13 2 3 2 2 2 2" xfId="11511" xr:uid="{1B50F6AC-5F63-4AE1-B8A9-36AB4A81523D}"/>
    <cellStyle name="Millares 2 13 2 3 2 2 2 3" xfId="7580" xr:uid="{495FF930-A1E3-4EA8-9C98-11F84695AA98}"/>
    <cellStyle name="Millares 2 13 2 3 2 2 3" xfId="9575" xr:uid="{053A45B3-6141-4567-873F-E77C6BC1DAA9}"/>
    <cellStyle name="Millares 2 13 2 3 2 2 4" xfId="5643" xr:uid="{A1B16575-30DF-4722-A556-44A8D1258524}"/>
    <cellStyle name="Millares 2 13 2 3 2 3" xfId="1163" xr:uid="{00000000-0005-0000-0000-00008A040000}"/>
    <cellStyle name="Millares 2 13 2 3 2 3 2" xfId="10580" xr:uid="{FDE65F1D-E884-4FCC-99E8-65FDB5A9B1BB}"/>
    <cellStyle name="Millares 2 13 2 3 2 3 3" xfId="6649" xr:uid="{B0D6B93B-592C-4CFF-AC81-DCFD3E2BFDBB}"/>
    <cellStyle name="Millares 2 13 2 3 2 4" xfId="8644" xr:uid="{E989EDF0-9BEF-4E26-8A83-432A59EA01AB}"/>
    <cellStyle name="Millares 2 13 2 3 2 5" xfId="4712" xr:uid="{B76B006D-57EC-42D2-A7E6-1FBA673DA2BC}"/>
    <cellStyle name="Millares 2 13 2 3 3" xfId="1164" xr:uid="{00000000-0005-0000-0000-00008B040000}"/>
    <cellStyle name="Millares 2 13 2 3 3 2" xfId="1165" xr:uid="{00000000-0005-0000-0000-00008C040000}"/>
    <cellStyle name="Millares 2 13 2 3 3 2 2" xfId="11053" xr:uid="{4418A2AE-69D8-45F8-80C2-5F6B3F48BCE3}"/>
    <cellStyle name="Millares 2 13 2 3 3 2 3" xfId="7122" xr:uid="{447F88EE-8D08-43AE-B5AF-57C261305340}"/>
    <cellStyle name="Millares 2 13 2 3 3 3" xfId="9117" xr:uid="{A70A3EB4-0496-4215-A15D-99219BE5CAC5}"/>
    <cellStyle name="Millares 2 13 2 3 3 4" xfId="5185" xr:uid="{BE80BDDA-82F5-4C34-AE84-ECFEE6E52519}"/>
    <cellStyle name="Millares 2 13 2 3 4" xfId="1166" xr:uid="{00000000-0005-0000-0000-00008D040000}"/>
    <cellStyle name="Millares 2 13 2 3 4 2" xfId="10125" xr:uid="{50DBDDED-CD11-4164-BFB7-68B1BD978CCC}"/>
    <cellStyle name="Millares 2 13 2 3 4 3" xfId="6194" xr:uid="{71518BE2-3552-444F-B230-AE5369681267}"/>
    <cellStyle name="Millares 2 13 2 3 5" xfId="8186" xr:uid="{E54F0CA6-A214-4D3C-9680-85E091AAA6F9}"/>
    <cellStyle name="Millares 2 13 2 3 6" xfId="4253" xr:uid="{1F3A0231-C318-483E-A740-CCFBB3CE5AB6}"/>
    <cellStyle name="Millares 2 13 2 4" xfId="1167" xr:uid="{00000000-0005-0000-0000-00008E040000}"/>
    <cellStyle name="Millares 2 13 2 4 2" xfId="1168" xr:uid="{00000000-0005-0000-0000-00008F040000}"/>
    <cellStyle name="Millares 2 13 2 4 2 2" xfId="1169" xr:uid="{00000000-0005-0000-0000-000090040000}"/>
    <cellStyle name="Millares 2 13 2 4 2 2 2" xfId="1170" xr:uid="{00000000-0005-0000-0000-000091040000}"/>
    <cellStyle name="Millares 2 13 2 4 2 2 2 2" xfId="11512" xr:uid="{8BAA10ED-602B-4BCB-BBFA-1594EEAFE276}"/>
    <cellStyle name="Millares 2 13 2 4 2 2 2 3" xfId="7581" xr:uid="{07CE25E9-80B8-4B6F-8925-43444B9B4CC9}"/>
    <cellStyle name="Millares 2 13 2 4 2 2 3" xfId="9576" xr:uid="{4D053D72-DDB8-4280-B2BA-39861EF613CF}"/>
    <cellStyle name="Millares 2 13 2 4 2 2 4" xfId="5644" xr:uid="{93D93A3A-79B4-4F7C-AB54-89F284704AEB}"/>
    <cellStyle name="Millares 2 13 2 4 2 3" xfId="1171" xr:uid="{00000000-0005-0000-0000-000092040000}"/>
    <cellStyle name="Millares 2 13 2 4 2 3 2" xfId="10581" xr:uid="{4D24EF1A-BE2E-45C5-8F84-AA3191152EC2}"/>
    <cellStyle name="Millares 2 13 2 4 2 3 3" xfId="6650" xr:uid="{366582EE-57B2-4B68-89AF-6237C7443D6D}"/>
    <cellStyle name="Millares 2 13 2 4 2 4" xfId="8645" xr:uid="{81D4EA3D-321E-4402-BD7F-2B61030DD473}"/>
    <cellStyle name="Millares 2 13 2 4 2 5" xfId="4713" xr:uid="{8539BB8D-628F-411C-A7CD-25B4F0D520D9}"/>
    <cellStyle name="Millares 2 13 2 4 3" xfId="1172" xr:uid="{00000000-0005-0000-0000-000093040000}"/>
    <cellStyle name="Millares 2 13 2 4 3 2" xfId="1173" xr:uid="{00000000-0005-0000-0000-000094040000}"/>
    <cellStyle name="Millares 2 13 2 4 3 2 2" xfId="11054" xr:uid="{985CE2DE-B801-4CA3-94B9-FE11AA9979D5}"/>
    <cellStyle name="Millares 2 13 2 4 3 2 3" xfId="7123" xr:uid="{1B415F7E-1CF4-4E7E-80D0-67D24AF0D7F3}"/>
    <cellStyle name="Millares 2 13 2 4 3 3" xfId="9118" xr:uid="{93A06190-115D-4BC4-9B6E-2FFDB9C3C3AB}"/>
    <cellStyle name="Millares 2 13 2 4 3 4" xfId="5186" xr:uid="{E1E33C20-9178-43B9-AA24-51AB65C3206F}"/>
    <cellStyle name="Millares 2 13 2 4 4" xfId="1174" xr:uid="{00000000-0005-0000-0000-000095040000}"/>
    <cellStyle name="Millares 2 13 2 4 4 2" xfId="10126" xr:uid="{233B900F-6167-4631-815E-B96FDBE87368}"/>
    <cellStyle name="Millares 2 13 2 4 4 3" xfId="6195" xr:uid="{7E161B0C-3065-4544-9A36-BC32F822B7EE}"/>
    <cellStyle name="Millares 2 13 2 4 5" xfId="8187" xr:uid="{AD09B94D-83F2-43CA-A630-E3543221DB7B}"/>
    <cellStyle name="Millares 2 13 2 4 6" xfId="4254" xr:uid="{869847D3-9BBA-4F05-97D6-FEC8BA481B57}"/>
    <cellStyle name="Millares 2 13 2 5" xfId="1175" xr:uid="{00000000-0005-0000-0000-000096040000}"/>
    <cellStyle name="Millares 2 13 2 5 2" xfId="1176" xr:uid="{00000000-0005-0000-0000-000097040000}"/>
    <cellStyle name="Millares 2 13 2 5 2 2" xfId="1177" xr:uid="{00000000-0005-0000-0000-000098040000}"/>
    <cellStyle name="Millares 2 13 2 5 2 2 2" xfId="11507" xr:uid="{95D9B5A9-0E19-4DE4-B67D-7D236BF1A86E}"/>
    <cellStyle name="Millares 2 13 2 5 2 2 3" xfId="7576" xr:uid="{71A26978-E3AD-4CE7-92F7-5BA07F086B19}"/>
    <cellStyle name="Millares 2 13 2 5 2 3" xfId="9571" xr:uid="{37203692-DF38-4276-9EB2-6DDED4A51ADA}"/>
    <cellStyle name="Millares 2 13 2 5 2 4" xfId="5639" xr:uid="{F220FB6F-1356-48B7-A17D-70309CFB409A}"/>
    <cellStyle name="Millares 2 13 2 5 3" xfId="1178" xr:uid="{00000000-0005-0000-0000-000099040000}"/>
    <cellStyle name="Millares 2 13 2 5 3 2" xfId="10576" xr:uid="{4CC840AE-3BB8-478F-BD7C-A743B0CAA9FA}"/>
    <cellStyle name="Millares 2 13 2 5 3 3" xfId="6645" xr:uid="{0A10E4AA-AF09-45D6-AF6E-803ED5DAB0E4}"/>
    <cellStyle name="Millares 2 13 2 5 4" xfId="8640" xr:uid="{644F3975-5452-4902-9564-B838BB479761}"/>
    <cellStyle name="Millares 2 13 2 5 5" xfId="4708" xr:uid="{A3DCCD6A-EBBF-475B-A435-1615A703EC4D}"/>
    <cellStyle name="Millares 2 13 2 6" xfId="1179" xr:uid="{00000000-0005-0000-0000-00009A040000}"/>
    <cellStyle name="Millares 2 13 2 6 2" xfId="1180" xr:uid="{00000000-0005-0000-0000-00009B040000}"/>
    <cellStyle name="Millares 2 13 2 6 2 2" xfId="11049" xr:uid="{D59A4EF0-FE06-469C-AEDB-C8907954305A}"/>
    <cellStyle name="Millares 2 13 2 6 2 3" xfId="7118" xr:uid="{5AFAB1C5-0FFB-452F-BBB3-C95D49A953E8}"/>
    <cellStyle name="Millares 2 13 2 6 3" xfId="9113" xr:uid="{061F9CD6-2E1A-466B-9E58-F4E826236576}"/>
    <cellStyle name="Millares 2 13 2 6 4" xfId="5181" xr:uid="{BFAD9701-865C-4881-8B0B-A784F8B758B3}"/>
    <cellStyle name="Millares 2 13 2 7" xfId="1181" xr:uid="{00000000-0005-0000-0000-00009C040000}"/>
    <cellStyle name="Millares 2 13 2 7 2" xfId="10121" xr:uid="{33D147F3-F8A3-453E-AE57-D22C5F47A595}"/>
    <cellStyle name="Millares 2 13 2 7 3" xfId="6190" xr:uid="{C16F980A-7A03-4923-A9ED-7A72B7766DE4}"/>
    <cellStyle name="Millares 2 13 2 8" xfId="8182" xr:uid="{6E8344F9-ED6C-4B3E-A66D-BDDA4DE14D83}"/>
    <cellStyle name="Millares 2 13 2 9" xfId="4249" xr:uid="{AD7F14A0-25EA-474F-8355-EC7906419804}"/>
    <cellStyle name="Millares 2 13 3" xfId="1182" xr:uid="{00000000-0005-0000-0000-00009D040000}"/>
    <cellStyle name="Millares 2 13 3 2" xfId="1183" xr:uid="{00000000-0005-0000-0000-00009E040000}"/>
    <cellStyle name="Millares 2 13 3 2 2" xfId="1184" xr:uid="{00000000-0005-0000-0000-00009F040000}"/>
    <cellStyle name="Millares 2 13 3 2 2 2" xfId="1185" xr:uid="{00000000-0005-0000-0000-0000A0040000}"/>
    <cellStyle name="Millares 2 13 3 2 2 2 2" xfId="1186" xr:uid="{00000000-0005-0000-0000-0000A1040000}"/>
    <cellStyle name="Millares 2 13 3 2 2 2 2 2" xfId="1187" xr:uid="{00000000-0005-0000-0000-0000A2040000}"/>
    <cellStyle name="Millares 2 13 3 2 2 2 2 2 2" xfId="11515" xr:uid="{8AB73988-1776-4C65-B82E-2852E817CEF9}"/>
    <cellStyle name="Millares 2 13 3 2 2 2 2 2 3" xfId="7584" xr:uid="{2CD947B1-77E1-4C07-9218-7067F2E8FC89}"/>
    <cellStyle name="Millares 2 13 3 2 2 2 2 3" xfId="9579" xr:uid="{745C65FA-DA18-4BAE-B381-0C8D6D1C18FD}"/>
    <cellStyle name="Millares 2 13 3 2 2 2 2 4" xfId="5647" xr:uid="{B0666B96-B5A2-4770-B9AD-52B12483C75A}"/>
    <cellStyle name="Millares 2 13 3 2 2 2 3" xfId="1188" xr:uid="{00000000-0005-0000-0000-0000A3040000}"/>
    <cellStyle name="Millares 2 13 3 2 2 2 3 2" xfId="10584" xr:uid="{ECC717AF-E60E-4827-ACD8-68A961FDAA9A}"/>
    <cellStyle name="Millares 2 13 3 2 2 2 3 3" xfId="6653" xr:uid="{68A6AA30-E07D-453E-8E36-AA7FC7B643CF}"/>
    <cellStyle name="Millares 2 13 3 2 2 2 4" xfId="8648" xr:uid="{2DFA5357-BB06-4D58-A423-A63117CB4649}"/>
    <cellStyle name="Millares 2 13 3 2 2 2 5" xfId="4716" xr:uid="{8FC64327-E360-4AED-B283-77952C773F97}"/>
    <cellStyle name="Millares 2 13 3 2 2 3" xfId="1189" xr:uid="{00000000-0005-0000-0000-0000A4040000}"/>
    <cellStyle name="Millares 2 13 3 2 2 3 2" xfId="1190" xr:uid="{00000000-0005-0000-0000-0000A5040000}"/>
    <cellStyle name="Millares 2 13 3 2 2 3 2 2" xfId="11057" xr:uid="{C70E1B87-C005-4808-8B6A-EA2150AD5230}"/>
    <cellStyle name="Millares 2 13 3 2 2 3 2 3" xfId="7126" xr:uid="{E780D08D-CA56-4A9B-931F-EDE2485E37AF}"/>
    <cellStyle name="Millares 2 13 3 2 2 3 3" xfId="9121" xr:uid="{143C59ED-6206-4222-A03D-AB7C8063E988}"/>
    <cellStyle name="Millares 2 13 3 2 2 3 4" xfId="5189" xr:uid="{7EDA33C5-4E13-4FB0-9C02-047E00E211D3}"/>
    <cellStyle name="Millares 2 13 3 2 2 4" xfId="1191" xr:uid="{00000000-0005-0000-0000-0000A6040000}"/>
    <cellStyle name="Millares 2 13 3 2 2 4 2" xfId="10129" xr:uid="{723CAD22-B366-4443-A077-A6EF8A307EB4}"/>
    <cellStyle name="Millares 2 13 3 2 2 4 3" xfId="6198" xr:uid="{09092C5B-29A7-4CD0-9277-D0FA43678CCD}"/>
    <cellStyle name="Millares 2 13 3 2 2 5" xfId="8190" xr:uid="{E9040A60-4E0A-44F1-840E-C8A82F3E2728}"/>
    <cellStyle name="Millares 2 13 3 2 2 6" xfId="4257" xr:uid="{698A55DD-E00E-422A-8711-D311C5DF922E}"/>
    <cellStyle name="Millares 2 13 3 2 3" xfId="1192" xr:uid="{00000000-0005-0000-0000-0000A7040000}"/>
    <cellStyle name="Millares 2 13 3 2 3 2" xfId="1193" xr:uid="{00000000-0005-0000-0000-0000A8040000}"/>
    <cellStyle name="Millares 2 13 3 2 3 2 2" xfId="1194" xr:uid="{00000000-0005-0000-0000-0000A9040000}"/>
    <cellStyle name="Millares 2 13 3 2 3 2 2 2" xfId="1195" xr:uid="{00000000-0005-0000-0000-0000AA040000}"/>
    <cellStyle name="Millares 2 13 3 2 3 2 2 2 2" xfId="11516" xr:uid="{49FA4304-BCF3-4F39-8484-9329677067E7}"/>
    <cellStyle name="Millares 2 13 3 2 3 2 2 2 3" xfId="7585" xr:uid="{0011C345-31FE-4447-94B2-6A0C7D276670}"/>
    <cellStyle name="Millares 2 13 3 2 3 2 2 3" xfId="9580" xr:uid="{53F36E9A-2175-4987-918C-6A739DAD2FE6}"/>
    <cellStyle name="Millares 2 13 3 2 3 2 2 4" xfId="5648" xr:uid="{9780A0B3-2327-476C-BB6B-BDF2099D7A84}"/>
    <cellStyle name="Millares 2 13 3 2 3 2 3" xfId="1196" xr:uid="{00000000-0005-0000-0000-0000AB040000}"/>
    <cellStyle name="Millares 2 13 3 2 3 2 3 2" xfId="10585" xr:uid="{C1D9A9EC-CF36-4836-B4EC-22AD32966A94}"/>
    <cellStyle name="Millares 2 13 3 2 3 2 3 3" xfId="6654" xr:uid="{57106253-CF66-4B0E-A86F-F002132C8046}"/>
    <cellStyle name="Millares 2 13 3 2 3 2 4" xfId="8649" xr:uid="{23AD379B-4CA8-4DED-B442-4BB7B471B02F}"/>
    <cellStyle name="Millares 2 13 3 2 3 2 5" xfId="4717" xr:uid="{240E6E5B-481E-4F1B-B104-7E3D1E107E71}"/>
    <cellStyle name="Millares 2 13 3 2 3 3" xfId="1197" xr:uid="{00000000-0005-0000-0000-0000AC040000}"/>
    <cellStyle name="Millares 2 13 3 2 3 3 2" xfId="1198" xr:uid="{00000000-0005-0000-0000-0000AD040000}"/>
    <cellStyle name="Millares 2 13 3 2 3 3 2 2" xfId="11058" xr:uid="{CBD18BC8-580A-4791-BF25-EE35010EC92B}"/>
    <cellStyle name="Millares 2 13 3 2 3 3 2 3" xfId="7127" xr:uid="{EE8251F2-1829-4F1C-8807-3411FD99DFF3}"/>
    <cellStyle name="Millares 2 13 3 2 3 3 3" xfId="9122" xr:uid="{121E954B-A1AF-4208-9D60-560D765877C1}"/>
    <cellStyle name="Millares 2 13 3 2 3 3 4" xfId="5190" xr:uid="{243AE85F-980E-4870-BAFE-FCAC7192B9C3}"/>
    <cellStyle name="Millares 2 13 3 2 3 4" xfId="1199" xr:uid="{00000000-0005-0000-0000-0000AE040000}"/>
    <cellStyle name="Millares 2 13 3 2 3 4 2" xfId="10130" xr:uid="{0A853DF3-65AE-4F58-B14D-F8901E8292E4}"/>
    <cellStyle name="Millares 2 13 3 2 3 4 3" xfId="6199" xr:uid="{91EBB334-9F38-4A68-BBAE-3452F9DB2ED8}"/>
    <cellStyle name="Millares 2 13 3 2 3 5" xfId="8191" xr:uid="{73DF10F6-B960-454B-9A74-AB14D460BE24}"/>
    <cellStyle name="Millares 2 13 3 2 3 6" xfId="4258" xr:uid="{77E7F624-1177-47CC-9B24-29D3D57CF034}"/>
    <cellStyle name="Millares 2 13 3 2 4" xfId="1200" xr:uid="{00000000-0005-0000-0000-0000AF040000}"/>
    <cellStyle name="Millares 2 13 3 2 4 2" xfId="1201" xr:uid="{00000000-0005-0000-0000-0000B0040000}"/>
    <cellStyle name="Millares 2 13 3 2 4 2 2" xfId="1202" xr:uid="{00000000-0005-0000-0000-0000B1040000}"/>
    <cellStyle name="Millares 2 13 3 2 4 2 2 2" xfId="11514" xr:uid="{630C3C9D-88EB-40C3-B89E-81524116384D}"/>
    <cellStyle name="Millares 2 13 3 2 4 2 2 3" xfId="7583" xr:uid="{A3C021F4-92EB-4871-BF66-766CF56E0B81}"/>
    <cellStyle name="Millares 2 13 3 2 4 2 3" xfId="9578" xr:uid="{56894A95-F991-4274-B66E-8C1FE28879AF}"/>
    <cellStyle name="Millares 2 13 3 2 4 2 4" xfId="5646" xr:uid="{A858B8EA-9B03-445E-A66E-D63924620DA0}"/>
    <cellStyle name="Millares 2 13 3 2 4 3" xfId="1203" xr:uid="{00000000-0005-0000-0000-0000B2040000}"/>
    <cellStyle name="Millares 2 13 3 2 4 3 2" xfId="10583" xr:uid="{E51FB996-AB27-4F30-AD02-0F5EB8164B3F}"/>
    <cellStyle name="Millares 2 13 3 2 4 3 3" xfId="6652" xr:uid="{52471038-A36A-4277-B260-06EE1037804F}"/>
    <cellStyle name="Millares 2 13 3 2 4 4" xfId="8647" xr:uid="{80F587BB-1441-471C-9F01-6E17AD6707BF}"/>
    <cellStyle name="Millares 2 13 3 2 4 5" xfId="4715" xr:uid="{6B6A894A-2EBF-4C5F-A614-B7F46DEEC0BB}"/>
    <cellStyle name="Millares 2 13 3 2 5" xfId="1204" xr:uid="{00000000-0005-0000-0000-0000B3040000}"/>
    <cellStyle name="Millares 2 13 3 2 5 2" xfId="1205" xr:uid="{00000000-0005-0000-0000-0000B4040000}"/>
    <cellStyle name="Millares 2 13 3 2 5 2 2" xfId="11056" xr:uid="{B41B1846-297A-4747-A859-3455D5A157B4}"/>
    <cellStyle name="Millares 2 13 3 2 5 2 3" xfId="7125" xr:uid="{0C25D841-A403-4C29-9E48-71E2CE43CE88}"/>
    <cellStyle name="Millares 2 13 3 2 5 3" xfId="9120" xr:uid="{969F21FF-3245-4CA2-A5EA-272F86FBCBE2}"/>
    <cellStyle name="Millares 2 13 3 2 5 4" xfId="5188" xr:uid="{15F0C248-5841-46C4-A7E7-5823DD6F5E6F}"/>
    <cellStyle name="Millares 2 13 3 2 6" xfId="1206" xr:uid="{00000000-0005-0000-0000-0000B5040000}"/>
    <cellStyle name="Millares 2 13 3 2 6 2" xfId="10128" xr:uid="{B88C67D6-4A29-415D-BC99-E9F15D2AA462}"/>
    <cellStyle name="Millares 2 13 3 2 6 3" xfId="6197" xr:uid="{34BEECBF-8708-421B-9F4E-DE1B9B8B1C96}"/>
    <cellStyle name="Millares 2 13 3 2 7" xfId="8189" xr:uid="{EA54ABF2-E0C5-4FB3-9F81-D695C4B11935}"/>
    <cellStyle name="Millares 2 13 3 2 8" xfId="4256" xr:uid="{286DB985-7074-4780-8F9F-E59F8F80F47D}"/>
    <cellStyle name="Millares 2 13 3 3" xfId="1207" xr:uid="{00000000-0005-0000-0000-0000B6040000}"/>
    <cellStyle name="Millares 2 13 3 3 2" xfId="1208" xr:uid="{00000000-0005-0000-0000-0000B7040000}"/>
    <cellStyle name="Millares 2 13 3 3 2 2" xfId="1209" xr:uid="{00000000-0005-0000-0000-0000B8040000}"/>
    <cellStyle name="Millares 2 13 3 3 2 2 2" xfId="1210" xr:uid="{00000000-0005-0000-0000-0000B9040000}"/>
    <cellStyle name="Millares 2 13 3 3 2 2 2 2" xfId="11517" xr:uid="{FC8E4F3C-0630-4D3B-A92B-1AF034B9F750}"/>
    <cellStyle name="Millares 2 13 3 3 2 2 2 3" xfId="7586" xr:uid="{AC5CC4B9-7A9D-49EE-8625-E90B77361D21}"/>
    <cellStyle name="Millares 2 13 3 3 2 2 3" xfId="9581" xr:uid="{7F9AD27F-4C46-4D7D-BAC7-A028619E8CBE}"/>
    <cellStyle name="Millares 2 13 3 3 2 2 4" xfId="5649" xr:uid="{B725D55D-5E7C-4EC7-BB5C-77C5013BEC31}"/>
    <cellStyle name="Millares 2 13 3 3 2 3" xfId="1211" xr:uid="{00000000-0005-0000-0000-0000BA040000}"/>
    <cellStyle name="Millares 2 13 3 3 2 3 2" xfId="10586" xr:uid="{B7AD6605-A5C1-4CED-9960-D39FC0BBA50B}"/>
    <cellStyle name="Millares 2 13 3 3 2 3 3" xfId="6655" xr:uid="{77A10834-D915-4FEA-804F-BADA184E415A}"/>
    <cellStyle name="Millares 2 13 3 3 2 4" xfId="8650" xr:uid="{F790E7C9-E8D6-4859-8922-6FE44C9F481B}"/>
    <cellStyle name="Millares 2 13 3 3 2 5" xfId="4718" xr:uid="{34084919-7327-44AD-A740-22EB49632243}"/>
    <cellStyle name="Millares 2 13 3 3 3" xfId="1212" xr:uid="{00000000-0005-0000-0000-0000BB040000}"/>
    <cellStyle name="Millares 2 13 3 3 3 2" xfId="1213" xr:uid="{00000000-0005-0000-0000-0000BC040000}"/>
    <cellStyle name="Millares 2 13 3 3 3 2 2" xfId="11059" xr:uid="{03F84B84-E494-4FB7-8320-27D61F020AC3}"/>
    <cellStyle name="Millares 2 13 3 3 3 2 3" xfId="7128" xr:uid="{69884EA2-70AA-435B-AC16-49A782F80190}"/>
    <cellStyle name="Millares 2 13 3 3 3 3" xfId="9123" xr:uid="{17E7A0F8-778B-4742-8C71-94F31A701A2A}"/>
    <cellStyle name="Millares 2 13 3 3 3 4" xfId="5191" xr:uid="{D0BE84F0-63AF-4274-8874-34F0554B1123}"/>
    <cellStyle name="Millares 2 13 3 3 4" xfId="1214" xr:uid="{00000000-0005-0000-0000-0000BD040000}"/>
    <cellStyle name="Millares 2 13 3 3 4 2" xfId="10131" xr:uid="{6B3D66FC-0F30-4F87-8B0B-CC264223690A}"/>
    <cellStyle name="Millares 2 13 3 3 4 3" xfId="6200" xr:uid="{C252E9B6-CE36-4818-BDF3-21C3644802BD}"/>
    <cellStyle name="Millares 2 13 3 3 5" xfId="8192" xr:uid="{9EA1D86F-396C-4158-8E9C-C773B3ADA518}"/>
    <cellStyle name="Millares 2 13 3 3 6" xfId="4259" xr:uid="{656EE6DD-2D69-4F01-8395-DC092485FEE1}"/>
    <cellStyle name="Millares 2 13 3 4" xfId="1215" xr:uid="{00000000-0005-0000-0000-0000BE040000}"/>
    <cellStyle name="Millares 2 13 3 4 2" xfId="1216" xr:uid="{00000000-0005-0000-0000-0000BF040000}"/>
    <cellStyle name="Millares 2 13 3 4 2 2" xfId="1217" xr:uid="{00000000-0005-0000-0000-0000C0040000}"/>
    <cellStyle name="Millares 2 13 3 4 2 2 2" xfId="1218" xr:uid="{00000000-0005-0000-0000-0000C1040000}"/>
    <cellStyle name="Millares 2 13 3 4 2 2 2 2" xfId="11518" xr:uid="{193CBBAF-C7B2-49C7-93A7-7A927891BF1F}"/>
    <cellStyle name="Millares 2 13 3 4 2 2 2 3" xfId="7587" xr:uid="{E3AACDC8-C8A2-41DD-8E79-194E0412756E}"/>
    <cellStyle name="Millares 2 13 3 4 2 2 3" xfId="9582" xr:uid="{A7DA5E7B-9043-4556-A1F1-5E280DFAF5AA}"/>
    <cellStyle name="Millares 2 13 3 4 2 2 4" xfId="5650" xr:uid="{543A289D-F7A2-43F6-AC68-D163CB33A86E}"/>
    <cellStyle name="Millares 2 13 3 4 2 3" xfId="1219" xr:uid="{00000000-0005-0000-0000-0000C2040000}"/>
    <cellStyle name="Millares 2 13 3 4 2 3 2" xfId="10587" xr:uid="{756C6A89-34F7-4D55-B134-6605426710C0}"/>
    <cellStyle name="Millares 2 13 3 4 2 3 3" xfId="6656" xr:uid="{0F2C11F0-DE40-451A-A64C-FB634CE3D38E}"/>
    <cellStyle name="Millares 2 13 3 4 2 4" xfId="8651" xr:uid="{86D10C14-A984-464F-A39E-D1DC24DDB6C3}"/>
    <cellStyle name="Millares 2 13 3 4 2 5" xfId="4719" xr:uid="{66B240E7-7B12-44CC-9438-54291AE11481}"/>
    <cellStyle name="Millares 2 13 3 4 3" xfId="1220" xr:uid="{00000000-0005-0000-0000-0000C3040000}"/>
    <cellStyle name="Millares 2 13 3 4 3 2" xfId="1221" xr:uid="{00000000-0005-0000-0000-0000C4040000}"/>
    <cellStyle name="Millares 2 13 3 4 3 2 2" xfId="11060" xr:uid="{E3A7F216-ABB4-437C-82FD-8EA0ACD0FD59}"/>
    <cellStyle name="Millares 2 13 3 4 3 2 3" xfId="7129" xr:uid="{71C4FF6E-51AA-48D7-8484-DB48499851AD}"/>
    <cellStyle name="Millares 2 13 3 4 3 3" xfId="9124" xr:uid="{BB687F17-203A-43A5-9DCB-5E5A06A196C0}"/>
    <cellStyle name="Millares 2 13 3 4 3 4" xfId="5192" xr:uid="{A92BA2B9-18B2-40C5-BA6B-BBD105A1999A}"/>
    <cellStyle name="Millares 2 13 3 4 4" xfId="1222" xr:uid="{00000000-0005-0000-0000-0000C5040000}"/>
    <cellStyle name="Millares 2 13 3 4 4 2" xfId="10132" xr:uid="{B68F1BF5-C7A9-4101-B4F0-AA00C9E39B12}"/>
    <cellStyle name="Millares 2 13 3 4 4 3" xfId="6201" xr:uid="{87A2C23D-5441-4691-9EC3-F1FF03FA8FE5}"/>
    <cellStyle name="Millares 2 13 3 4 5" xfId="8193" xr:uid="{7A26BCDB-3841-4627-9540-9765C3D89419}"/>
    <cellStyle name="Millares 2 13 3 4 6" xfId="4260" xr:uid="{3FE96C85-88CA-4904-BCF3-48B40EE4C5FA}"/>
    <cellStyle name="Millares 2 13 3 5" xfId="1223" xr:uid="{00000000-0005-0000-0000-0000C6040000}"/>
    <cellStyle name="Millares 2 13 3 5 2" xfId="1224" xr:uid="{00000000-0005-0000-0000-0000C7040000}"/>
    <cellStyle name="Millares 2 13 3 5 2 2" xfId="1225" xr:uid="{00000000-0005-0000-0000-0000C8040000}"/>
    <cellStyle name="Millares 2 13 3 5 2 2 2" xfId="11513" xr:uid="{A1726F99-0C35-4561-864D-692D00607F40}"/>
    <cellStyle name="Millares 2 13 3 5 2 2 3" xfId="7582" xr:uid="{43C98A1F-E24F-49DC-B980-D45455B44184}"/>
    <cellStyle name="Millares 2 13 3 5 2 3" xfId="9577" xr:uid="{FF820B9A-EE1F-4DC5-BEA1-546B47378CA2}"/>
    <cellStyle name="Millares 2 13 3 5 2 4" xfId="5645" xr:uid="{88A4003C-D780-4DA5-92F4-4F419D06A993}"/>
    <cellStyle name="Millares 2 13 3 5 3" xfId="1226" xr:uid="{00000000-0005-0000-0000-0000C9040000}"/>
    <cellStyle name="Millares 2 13 3 5 3 2" xfId="10582" xr:uid="{AFCC38E1-6F87-47E4-A1CD-60F6E68D9844}"/>
    <cellStyle name="Millares 2 13 3 5 3 3" xfId="6651" xr:uid="{989CEE50-B3EC-4873-835F-9630EE056C51}"/>
    <cellStyle name="Millares 2 13 3 5 4" xfId="8646" xr:uid="{7587824B-7109-462C-AA6B-DBA3638623C6}"/>
    <cellStyle name="Millares 2 13 3 5 5" xfId="4714" xr:uid="{AC74441C-5862-4E3A-9F95-1371E507310A}"/>
    <cellStyle name="Millares 2 13 3 6" xfId="1227" xr:uid="{00000000-0005-0000-0000-0000CA040000}"/>
    <cellStyle name="Millares 2 13 3 6 2" xfId="1228" xr:uid="{00000000-0005-0000-0000-0000CB040000}"/>
    <cellStyle name="Millares 2 13 3 6 2 2" xfId="11055" xr:uid="{DB1F250A-BC9F-4CCC-9B09-CE40231FD147}"/>
    <cellStyle name="Millares 2 13 3 6 2 3" xfId="7124" xr:uid="{74629CD7-577C-46C2-AEAA-450452598939}"/>
    <cellStyle name="Millares 2 13 3 6 3" xfId="9119" xr:uid="{5093CD97-96EC-488B-82C1-370C2A285124}"/>
    <cellStyle name="Millares 2 13 3 6 4" xfId="5187" xr:uid="{5E997F1A-1132-414A-A840-264EAE352D31}"/>
    <cellStyle name="Millares 2 13 3 7" xfId="1229" xr:uid="{00000000-0005-0000-0000-0000CC040000}"/>
    <cellStyle name="Millares 2 13 3 7 2" xfId="10127" xr:uid="{2ED97540-EAAE-4AF7-8B57-127C7B0F21BC}"/>
    <cellStyle name="Millares 2 13 3 7 3" xfId="6196" xr:uid="{16BF0922-D206-4F15-8489-01CBBCD1FBF3}"/>
    <cellStyle name="Millares 2 13 3 8" xfId="8188" xr:uid="{E79EFCA3-1073-475E-BC98-C9444D43A747}"/>
    <cellStyle name="Millares 2 13 3 9" xfId="4255" xr:uid="{3FFC7BDD-C0A4-47A7-8981-501DC87E4ED2}"/>
    <cellStyle name="Millares 2 13 4" xfId="1230" xr:uid="{00000000-0005-0000-0000-0000CD040000}"/>
    <cellStyle name="Millares 2 13 4 2" xfId="1231" xr:uid="{00000000-0005-0000-0000-0000CE040000}"/>
    <cellStyle name="Millares 2 13 4 2 2" xfId="1232" xr:uid="{00000000-0005-0000-0000-0000CF040000}"/>
    <cellStyle name="Millares 2 13 4 2 2 2" xfId="1233" xr:uid="{00000000-0005-0000-0000-0000D0040000}"/>
    <cellStyle name="Millares 2 13 4 2 2 2 2" xfId="1234" xr:uid="{00000000-0005-0000-0000-0000D1040000}"/>
    <cellStyle name="Millares 2 13 4 2 2 2 2 2" xfId="1235" xr:uid="{00000000-0005-0000-0000-0000D2040000}"/>
    <cellStyle name="Millares 2 13 4 2 2 2 2 2 2" xfId="11521" xr:uid="{2D356530-D5BD-4E99-8D24-8F00FE30B7D1}"/>
    <cellStyle name="Millares 2 13 4 2 2 2 2 2 3" xfId="7590" xr:uid="{98022319-033F-4E96-9EBF-5A53CD64B736}"/>
    <cellStyle name="Millares 2 13 4 2 2 2 2 3" xfId="9585" xr:uid="{3623A4B9-8CAE-455F-B9FA-571BFF8DAAD0}"/>
    <cellStyle name="Millares 2 13 4 2 2 2 2 4" xfId="5653" xr:uid="{6C05F33F-2409-4F2B-81AA-10B331DFC823}"/>
    <cellStyle name="Millares 2 13 4 2 2 2 3" xfId="1236" xr:uid="{00000000-0005-0000-0000-0000D3040000}"/>
    <cellStyle name="Millares 2 13 4 2 2 2 3 2" xfId="10590" xr:uid="{A766A776-A43E-49E8-BCB9-4274CD345105}"/>
    <cellStyle name="Millares 2 13 4 2 2 2 3 3" xfId="6659" xr:uid="{6B6BED5E-8ADF-4DF7-B492-587A1B0923F7}"/>
    <cellStyle name="Millares 2 13 4 2 2 2 4" xfId="8654" xr:uid="{21A5E680-208E-43CB-811A-C08B704B5621}"/>
    <cellStyle name="Millares 2 13 4 2 2 2 5" xfId="4722" xr:uid="{C29836DF-8E70-4474-9557-3E19376E68D8}"/>
    <cellStyle name="Millares 2 13 4 2 2 3" xfId="1237" xr:uid="{00000000-0005-0000-0000-0000D4040000}"/>
    <cellStyle name="Millares 2 13 4 2 2 3 2" xfId="1238" xr:uid="{00000000-0005-0000-0000-0000D5040000}"/>
    <cellStyle name="Millares 2 13 4 2 2 3 2 2" xfId="11063" xr:uid="{AD1FA7DD-6902-447A-81B9-8D8DA1809FC1}"/>
    <cellStyle name="Millares 2 13 4 2 2 3 2 3" xfId="7132" xr:uid="{30799C46-D640-40E5-B34E-CC40AC40D018}"/>
    <cellStyle name="Millares 2 13 4 2 2 3 3" xfId="9127" xr:uid="{F6B4E8AE-98FD-438F-8B7F-DE5A019D10DF}"/>
    <cellStyle name="Millares 2 13 4 2 2 3 4" xfId="5195" xr:uid="{B530DE72-C2FD-48D3-B26E-D53D2F778E0A}"/>
    <cellStyle name="Millares 2 13 4 2 2 4" xfId="1239" xr:uid="{00000000-0005-0000-0000-0000D6040000}"/>
    <cellStyle name="Millares 2 13 4 2 2 4 2" xfId="10135" xr:uid="{31B06B67-8C9B-4932-9014-A1E8967394C4}"/>
    <cellStyle name="Millares 2 13 4 2 2 4 3" xfId="6204" xr:uid="{80B9EE9C-8396-4032-9408-1999DBDF80C5}"/>
    <cellStyle name="Millares 2 13 4 2 2 5" xfId="8196" xr:uid="{4CB25F38-6898-4488-9A4B-BAA82520B26B}"/>
    <cellStyle name="Millares 2 13 4 2 2 6" xfId="4263" xr:uid="{EB282C71-CF2B-436C-93B3-8AFE25B5CB40}"/>
    <cellStyle name="Millares 2 13 4 2 3" xfId="1240" xr:uid="{00000000-0005-0000-0000-0000D7040000}"/>
    <cellStyle name="Millares 2 13 4 2 3 2" xfId="1241" xr:uid="{00000000-0005-0000-0000-0000D8040000}"/>
    <cellStyle name="Millares 2 13 4 2 3 2 2" xfId="1242" xr:uid="{00000000-0005-0000-0000-0000D9040000}"/>
    <cellStyle name="Millares 2 13 4 2 3 2 2 2" xfId="1243" xr:uid="{00000000-0005-0000-0000-0000DA040000}"/>
    <cellStyle name="Millares 2 13 4 2 3 2 2 2 2" xfId="11522" xr:uid="{F60E69AB-2933-4DB7-9E59-51B6E7817D7C}"/>
    <cellStyle name="Millares 2 13 4 2 3 2 2 2 3" xfId="7591" xr:uid="{3E1E7463-F760-43B4-B63D-0DBA570773D9}"/>
    <cellStyle name="Millares 2 13 4 2 3 2 2 3" xfId="9586" xr:uid="{BE3F402B-EC09-4280-94CF-8135855A7ED1}"/>
    <cellStyle name="Millares 2 13 4 2 3 2 2 4" xfId="5654" xr:uid="{DFCB719B-70F8-4274-B40E-FDA7A3D1EDD7}"/>
    <cellStyle name="Millares 2 13 4 2 3 2 3" xfId="1244" xr:uid="{00000000-0005-0000-0000-0000DB040000}"/>
    <cellStyle name="Millares 2 13 4 2 3 2 3 2" xfId="10591" xr:uid="{2A37894C-8E96-469A-B28D-B27105D9B50F}"/>
    <cellStyle name="Millares 2 13 4 2 3 2 3 3" xfId="6660" xr:uid="{C7A94264-9DEE-445B-B2D1-5DB11E5E142D}"/>
    <cellStyle name="Millares 2 13 4 2 3 2 4" xfId="8655" xr:uid="{A381DEC0-A097-43CA-A3D0-FAC42869664C}"/>
    <cellStyle name="Millares 2 13 4 2 3 2 5" xfId="4723" xr:uid="{9528C036-4811-41F3-93F6-40C1845D44BF}"/>
    <cellStyle name="Millares 2 13 4 2 3 3" xfId="1245" xr:uid="{00000000-0005-0000-0000-0000DC040000}"/>
    <cellStyle name="Millares 2 13 4 2 3 3 2" xfId="1246" xr:uid="{00000000-0005-0000-0000-0000DD040000}"/>
    <cellStyle name="Millares 2 13 4 2 3 3 2 2" xfId="11064" xr:uid="{EB26B32D-A34F-4B1A-BACA-165083411A55}"/>
    <cellStyle name="Millares 2 13 4 2 3 3 2 3" xfId="7133" xr:uid="{6BCFA513-B6ED-4127-85E5-7F904E2175F4}"/>
    <cellStyle name="Millares 2 13 4 2 3 3 3" xfId="9128" xr:uid="{3864DA9F-5AAA-4465-AAE1-DC8F719DB4B8}"/>
    <cellStyle name="Millares 2 13 4 2 3 3 4" xfId="5196" xr:uid="{CA2CC2BF-05E6-4B52-9FCD-2ED2BAB44069}"/>
    <cellStyle name="Millares 2 13 4 2 3 4" xfId="1247" xr:uid="{00000000-0005-0000-0000-0000DE040000}"/>
    <cellStyle name="Millares 2 13 4 2 3 4 2" xfId="10136" xr:uid="{DA980A74-9817-40E3-A73B-246BD58883F3}"/>
    <cellStyle name="Millares 2 13 4 2 3 4 3" xfId="6205" xr:uid="{005A34C5-9DE1-4805-8028-3D7D032A4223}"/>
    <cellStyle name="Millares 2 13 4 2 3 5" xfId="8197" xr:uid="{B9758EA8-7EC5-4577-9D9A-0913998B4FCA}"/>
    <cellStyle name="Millares 2 13 4 2 3 6" xfId="4264" xr:uid="{2DD44C07-84F1-4B14-ACC5-235001B4D9F1}"/>
    <cellStyle name="Millares 2 13 4 2 4" xfId="1248" xr:uid="{00000000-0005-0000-0000-0000DF040000}"/>
    <cellStyle name="Millares 2 13 4 2 4 2" xfId="1249" xr:uid="{00000000-0005-0000-0000-0000E0040000}"/>
    <cellStyle name="Millares 2 13 4 2 4 2 2" xfId="1250" xr:uid="{00000000-0005-0000-0000-0000E1040000}"/>
    <cellStyle name="Millares 2 13 4 2 4 2 2 2" xfId="11520" xr:uid="{206E95DF-E32C-44F0-B747-2DF10403C79A}"/>
    <cellStyle name="Millares 2 13 4 2 4 2 2 3" xfId="7589" xr:uid="{D0F8F4BA-E22F-469F-85B1-6F511C45A3FE}"/>
    <cellStyle name="Millares 2 13 4 2 4 2 3" xfId="9584" xr:uid="{20CD296C-5967-427C-A47A-3488792F9301}"/>
    <cellStyle name="Millares 2 13 4 2 4 2 4" xfId="5652" xr:uid="{B015F048-7BBC-422E-BF63-B8DEE9899F8E}"/>
    <cellStyle name="Millares 2 13 4 2 4 3" xfId="1251" xr:uid="{00000000-0005-0000-0000-0000E2040000}"/>
    <cellStyle name="Millares 2 13 4 2 4 3 2" xfId="10589" xr:uid="{2057F27D-CB0F-493B-8E22-33D888517742}"/>
    <cellStyle name="Millares 2 13 4 2 4 3 3" xfId="6658" xr:uid="{4E067EC3-5170-4670-B8CB-F3A00F7D2504}"/>
    <cellStyle name="Millares 2 13 4 2 4 4" xfId="8653" xr:uid="{C4B34339-856E-4E42-B614-628734FA4F94}"/>
    <cellStyle name="Millares 2 13 4 2 4 5" xfId="4721" xr:uid="{FC4EE0A0-9A6E-4FDA-9131-55AA8187F49E}"/>
    <cellStyle name="Millares 2 13 4 2 5" xfId="1252" xr:uid="{00000000-0005-0000-0000-0000E3040000}"/>
    <cellStyle name="Millares 2 13 4 2 5 2" xfId="1253" xr:uid="{00000000-0005-0000-0000-0000E4040000}"/>
    <cellStyle name="Millares 2 13 4 2 5 2 2" xfId="11062" xr:uid="{067BDB59-D0A8-403F-AE80-4DF6009545D1}"/>
    <cellStyle name="Millares 2 13 4 2 5 2 3" xfId="7131" xr:uid="{13ADA780-11CE-4722-9ED9-23CA57D4C9A0}"/>
    <cellStyle name="Millares 2 13 4 2 5 3" xfId="9126" xr:uid="{04F2072B-820F-4978-BEDB-028435DF8C87}"/>
    <cellStyle name="Millares 2 13 4 2 5 4" xfId="5194" xr:uid="{93786A88-CAFA-4DD5-A16C-0DC6B1E6595C}"/>
    <cellStyle name="Millares 2 13 4 2 6" xfId="1254" xr:uid="{00000000-0005-0000-0000-0000E5040000}"/>
    <cellStyle name="Millares 2 13 4 2 6 2" xfId="10134" xr:uid="{0C9ABE3C-2363-4C50-B7D0-ADF459C57C2C}"/>
    <cellStyle name="Millares 2 13 4 2 6 3" xfId="6203" xr:uid="{06D29001-B7BC-446E-A40C-8E7C99414F9B}"/>
    <cellStyle name="Millares 2 13 4 2 7" xfId="8195" xr:uid="{DC72E50A-7A30-4537-9CD0-5CAAD6287DE2}"/>
    <cellStyle name="Millares 2 13 4 2 8" xfId="4262" xr:uid="{E8FEC336-8D5E-4773-8DC5-8EC07A1112BD}"/>
    <cellStyle name="Millares 2 13 4 3" xfId="1255" xr:uid="{00000000-0005-0000-0000-0000E6040000}"/>
    <cellStyle name="Millares 2 13 4 3 2" xfId="1256" xr:uid="{00000000-0005-0000-0000-0000E7040000}"/>
    <cellStyle name="Millares 2 13 4 3 2 2" xfId="1257" xr:uid="{00000000-0005-0000-0000-0000E8040000}"/>
    <cellStyle name="Millares 2 13 4 3 2 2 2" xfId="1258" xr:uid="{00000000-0005-0000-0000-0000E9040000}"/>
    <cellStyle name="Millares 2 13 4 3 2 2 2 2" xfId="11523" xr:uid="{12C9A7CE-F789-498A-A022-0C4D299D5F4E}"/>
    <cellStyle name="Millares 2 13 4 3 2 2 2 3" xfId="7592" xr:uid="{1E0C7BE6-5B79-426B-9CF1-5A414557EA05}"/>
    <cellStyle name="Millares 2 13 4 3 2 2 3" xfId="9587" xr:uid="{4FCEBF8B-4EE8-48F2-879D-D39F5E380645}"/>
    <cellStyle name="Millares 2 13 4 3 2 2 4" xfId="5655" xr:uid="{7382AC19-90F3-4E0E-8C46-5E6B66881658}"/>
    <cellStyle name="Millares 2 13 4 3 2 3" xfId="1259" xr:uid="{00000000-0005-0000-0000-0000EA040000}"/>
    <cellStyle name="Millares 2 13 4 3 2 3 2" xfId="10592" xr:uid="{64F7CCBD-0F2B-4FB1-B31F-5D76C621553C}"/>
    <cellStyle name="Millares 2 13 4 3 2 3 3" xfId="6661" xr:uid="{45E79788-BB30-40A7-B279-994A2D6B956E}"/>
    <cellStyle name="Millares 2 13 4 3 2 4" xfId="8656" xr:uid="{311F5641-9EA3-448A-8302-BBFDF70AFF51}"/>
    <cellStyle name="Millares 2 13 4 3 2 5" xfId="4724" xr:uid="{758CC70F-C9BB-415A-88F4-60B620E6EF69}"/>
    <cellStyle name="Millares 2 13 4 3 3" xfId="1260" xr:uid="{00000000-0005-0000-0000-0000EB040000}"/>
    <cellStyle name="Millares 2 13 4 3 3 2" xfId="1261" xr:uid="{00000000-0005-0000-0000-0000EC040000}"/>
    <cellStyle name="Millares 2 13 4 3 3 2 2" xfId="11065" xr:uid="{3515193F-7C9D-474F-BA6E-DE88CED00419}"/>
    <cellStyle name="Millares 2 13 4 3 3 2 3" xfId="7134" xr:uid="{2726400E-3750-4672-839F-51C92841E39E}"/>
    <cellStyle name="Millares 2 13 4 3 3 3" xfId="9129" xr:uid="{FAAC5085-11A3-412E-A0F4-6E2E59272809}"/>
    <cellStyle name="Millares 2 13 4 3 3 4" xfId="5197" xr:uid="{09D37388-17AD-4339-A5F8-F7CECA41D72C}"/>
    <cellStyle name="Millares 2 13 4 3 4" xfId="1262" xr:uid="{00000000-0005-0000-0000-0000ED040000}"/>
    <cellStyle name="Millares 2 13 4 3 4 2" xfId="10137" xr:uid="{B821CDF0-D135-460C-8FF7-E5911C54FE69}"/>
    <cellStyle name="Millares 2 13 4 3 4 3" xfId="6206" xr:uid="{C42666E6-23C0-4B8D-9858-154EEFE49E85}"/>
    <cellStyle name="Millares 2 13 4 3 5" xfId="8198" xr:uid="{312305EE-FED8-40C2-A252-A5B61DAE773D}"/>
    <cellStyle name="Millares 2 13 4 3 6" xfId="4265" xr:uid="{3B3F0986-6871-4B26-8577-F0E24E06327E}"/>
    <cellStyle name="Millares 2 13 4 4" xfId="1263" xr:uid="{00000000-0005-0000-0000-0000EE040000}"/>
    <cellStyle name="Millares 2 13 4 4 2" xfId="1264" xr:uid="{00000000-0005-0000-0000-0000EF040000}"/>
    <cellStyle name="Millares 2 13 4 4 2 2" xfId="1265" xr:uid="{00000000-0005-0000-0000-0000F0040000}"/>
    <cellStyle name="Millares 2 13 4 4 2 2 2" xfId="1266" xr:uid="{00000000-0005-0000-0000-0000F1040000}"/>
    <cellStyle name="Millares 2 13 4 4 2 2 2 2" xfId="11524" xr:uid="{8C87943C-FD3A-449E-914A-8658F28049CD}"/>
    <cellStyle name="Millares 2 13 4 4 2 2 2 3" xfId="7593" xr:uid="{B5EC8950-D1F2-4FBA-A136-64E4BD4DB0CE}"/>
    <cellStyle name="Millares 2 13 4 4 2 2 3" xfId="9588" xr:uid="{6B844ED2-E848-4536-AC4A-460D45C9476E}"/>
    <cellStyle name="Millares 2 13 4 4 2 2 4" xfId="5656" xr:uid="{37648DE9-4344-4BA2-B8C8-475290868825}"/>
    <cellStyle name="Millares 2 13 4 4 2 3" xfId="1267" xr:uid="{00000000-0005-0000-0000-0000F2040000}"/>
    <cellStyle name="Millares 2 13 4 4 2 3 2" xfId="10593" xr:uid="{FC31F139-4643-4EE6-8ED3-916F60008E37}"/>
    <cellStyle name="Millares 2 13 4 4 2 3 3" xfId="6662" xr:uid="{C04D9976-FA9C-49BF-AF7B-8908214FE407}"/>
    <cellStyle name="Millares 2 13 4 4 2 4" xfId="8657" xr:uid="{4A4CAD90-AA02-48FA-8033-3C3A55259AE0}"/>
    <cellStyle name="Millares 2 13 4 4 2 5" xfId="4725" xr:uid="{7368796E-28E7-4774-A722-AA01567694E4}"/>
    <cellStyle name="Millares 2 13 4 4 3" xfId="1268" xr:uid="{00000000-0005-0000-0000-0000F3040000}"/>
    <cellStyle name="Millares 2 13 4 4 3 2" xfId="1269" xr:uid="{00000000-0005-0000-0000-0000F4040000}"/>
    <cellStyle name="Millares 2 13 4 4 3 2 2" xfId="11066" xr:uid="{D17993CE-B513-42C6-9B92-E321172DC938}"/>
    <cellStyle name="Millares 2 13 4 4 3 2 3" xfId="7135" xr:uid="{D9C123FB-0F8A-4A80-8D09-076D32F41270}"/>
    <cellStyle name="Millares 2 13 4 4 3 3" xfId="9130" xr:uid="{9541E65F-78DC-4985-8194-DC7213E77DC1}"/>
    <cellStyle name="Millares 2 13 4 4 3 4" xfId="5198" xr:uid="{A95B3081-04B1-49ED-A65B-8477DC3709BD}"/>
    <cellStyle name="Millares 2 13 4 4 4" xfId="1270" xr:uid="{00000000-0005-0000-0000-0000F5040000}"/>
    <cellStyle name="Millares 2 13 4 4 4 2" xfId="10138" xr:uid="{2D4A05C8-EA76-4DB1-87AE-1ABB3AB0A14E}"/>
    <cellStyle name="Millares 2 13 4 4 4 3" xfId="6207" xr:uid="{2A82BD82-22BB-4C1C-A2AB-4AC4B237C6D0}"/>
    <cellStyle name="Millares 2 13 4 4 5" xfId="8199" xr:uid="{A8238F93-9316-4E05-B07D-3D14EE09D9F9}"/>
    <cellStyle name="Millares 2 13 4 4 6" xfId="4266" xr:uid="{6E156198-2612-46DE-A9E1-A6BC8FD6C39F}"/>
    <cellStyle name="Millares 2 13 4 5" xfId="1271" xr:uid="{00000000-0005-0000-0000-0000F6040000}"/>
    <cellStyle name="Millares 2 13 4 5 2" xfId="1272" xr:uid="{00000000-0005-0000-0000-0000F7040000}"/>
    <cellStyle name="Millares 2 13 4 5 2 2" xfId="1273" xr:uid="{00000000-0005-0000-0000-0000F8040000}"/>
    <cellStyle name="Millares 2 13 4 5 2 2 2" xfId="11519" xr:uid="{B73710D2-A00E-407D-B57D-9BE5DFC8ECF5}"/>
    <cellStyle name="Millares 2 13 4 5 2 2 3" xfId="7588" xr:uid="{3D822752-FF87-4EE1-A971-D758AE335CFC}"/>
    <cellStyle name="Millares 2 13 4 5 2 3" xfId="9583" xr:uid="{A6A8EAFC-92AA-4C74-B913-114C54EEE0CA}"/>
    <cellStyle name="Millares 2 13 4 5 2 4" xfId="5651" xr:uid="{08C76173-BDCD-4CE6-908A-77C4549A443C}"/>
    <cellStyle name="Millares 2 13 4 5 3" xfId="1274" xr:uid="{00000000-0005-0000-0000-0000F9040000}"/>
    <cellStyle name="Millares 2 13 4 5 3 2" xfId="10588" xr:uid="{92D0E846-7F6C-4068-8418-22EB33C4D3E5}"/>
    <cellStyle name="Millares 2 13 4 5 3 3" xfId="6657" xr:uid="{4D2B3C30-7653-4AAB-9AA9-7A12EA0CC696}"/>
    <cellStyle name="Millares 2 13 4 5 4" xfId="8652" xr:uid="{9112A3FC-1E14-47E8-AEBB-1D365E9C78DC}"/>
    <cellStyle name="Millares 2 13 4 5 5" xfId="4720" xr:uid="{1E699274-0C9B-4A18-BBD1-1C39E4149FAB}"/>
    <cellStyle name="Millares 2 13 4 6" xfId="1275" xr:uid="{00000000-0005-0000-0000-0000FA040000}"/>
    <cellStyle name="Millares 2 13 4 6 2" xfId="1276" xr:uid="{00000000-0005-0000-0000-0000FB040000}"/>
    <cellStyle name="Millares 2 13 4 6 2 2" xfId="11061" xr:uid="{0DA6362D-4FF4-4780-841F-5CC048AE857D}"/>
    <cellStyle name="Millares 2 13 4 6 2 3" xfId="7130" xr:uid="{CD2A4AF0-6B30-4BEF-97C8-DEE236944FD9}"/>
    <cellStyle name="Millares 2 13 4 6 3" xfId="9125" xr:uid="{83178930-57E5-42BB-8607-BBC254889DF8}"/>
    <cellStyle name="Millares 2 13 4 6 4" xfId="5193" xr:uid="{9E431504-F96C-4F42-B1F8-7C4CF80A3A8F}"/>
    <cellStyle name="Millares 2 13 4 7" xfId="1277" xr:uid="{00000000-0005-0000-0000-0000FC040000}"/>
    <cellStyle name="Millares 2 13 4 7 2" xfId="10133" xr:uid="{DADEE5E7-CE36-44E6-9B4D-6238DF836145}"/>
    <cellStyle name="Millares 2 13 4 7 3" xfId="6202" xr:uid="{7EAEF799-D622-4F2F-9031-F0B01849BD4C}"/>
    <cellStyle name="Millares 2 13 4 8" xfId="8194" xr:uid="{7E191B08-F59B-4945-B7F5-3C16B30C6B80}"/>
    <cellStyle name="Millares 2 13 4 9" xfId="4261" xr:uid="{C324B1B5-8411-431A-9D8D-5D28F3826880}"/>
    <cellStyle name="Millares 2 13 5" xfId="1278" xr:uid="{00000000-0005-0000-0000-0000FD040000}"/>
    <cellStyle name="Millares 2 13 5 2" xfId="1279" xr:uid="{00000000-0005-0000-0000-0000FE040000}"/>
    <cellStyle name="Millares 2 13 5 2 2" xfId="1280" xr:uid="{00000000-0005-0000-0000-0000FF040000}"/>
    <cellStyle name="Millares 2 13 5 2 2 2" xfId="1281" xr:uid="{00000000-0005-0000-0000-000000050000}"/>
    <cellStyle name="Millares 2 13 5 2 2 2 2" xfId="1282" xr:uid="{00000000-0005-0000-0000-000001050000}"/>
    <cellStyle name="Millares 2 13 5 2 2 2 2 2" xfId="11526" xr:uid="{BC29FFEF-9952-4F01-86F0-8474BC4372D2}"/>
    <cellStyle name="Millares 2 13 5 2 2 2 2 3" xfId="7595" xr:uid="{7DAD390B-7F8F-467E-A692-9EA78B32E463}"/>
    <cellStyle name="Millares 2 13 5 2 2 2 3" xfId="9590" xr:uid="{9D865706-9EE7-43AF-8399-8D42ADCFFC60}"/>
    <cellStyle name="Millares 2 13 5 2 2 2 4" xfId="5658" xr:uid="{13838064-3990-4777-890E-A155FAA5BDDA}"/>
    <cellStyle name="Millares 2 13 5 2 2 3" xfId="1283" xr:uid="{00000000-0005-0000-0000-000002050000}"/>
    <cellStyle name="Millares 2 13 5 2 2 3 2" xfId="10595" xr:uid="{1018F94F-5027-4865-8FD4-8E27D20AA7CE}"/>
    <cellStyle name="Millares 2 13 5 2 2 3 3" xfId="6664" xr:uid="{D7E33CAF-A689-4CCF-A335-0EE6FEAAE5C5}"/>
    <cellStyle name="Millares 2 13 5 2 2 4" xfId="8659" xr:uid="{FB071B29-8B59-4B7F-9F78-841F2BD497E9}"/>
    <cellStyle name="Millares 2 13 5 2 2 5" xfId="4727" xr:uid="{03AF3CC6-3156-4165-A9EC-6AE47B5E0A7B}"/>
    <cellStyle name="Millares 2 13 5 2 3" xfId="1284" xr:uid="{00000000-0005-0000-0000-000003050000}"/>
    <cellStyle name="Millares 2 13 5 2 3 2" xfId="1285" xr:uid="{00000000-0005-0000-0000-000004050000}"/>
    <cellStyle name="Millares 2 13 5 2 3 2 2" xfId="11068" xr:uid="{9658FB7F-FB64-49EC-8CD9-F0FF0D847AB1}"/>
    <cellStyle name="Millares 2 13 5 2 3 2 3" xfId="7137" xr:uid="{154BAF4C-3841-4E18-97C5-E43BDF898AAB}"/>
    <cellStyle name="Millares 2 13 5 2 3 3" xfId="9132" xr:uid="{73F0B428-DE06-4823-AB49-C704942CFDA1}"/>
    <cellStyle name="Millares 2 13 5 2 3 4" xfId="5200" xr:uid="{8504CE99-94C6-45BB-889D-9BE54086952D}"/>
    <cellStyle name="Millares 2 13 5 2 4" xfId="1286" xr:uid="{00000000-0005-0000-0000-000005050000}"/>
    <cellStyle name="Millares 2 13 5 2 4 2" xfId="10140" xr:uid="{634246E2-5C3D-4897-AE8D-A08BA4EDAA31}"/>
    <cellStyle name="Millares 2 13 5 2 4 3" xfId="6209" xr:uid="{0ABE3A84-0410-4B74-918C-EF72AAF64B81}"/>
    <cellStyle name="Millares 2 13 5 2 5" xfId="8201" xr:uid="{4A1A8C2E-A250-4090-8D60-5C8BF02A65FF}"/>
    <cellStyle name="Millares 2 13 5 2 6" xfId="4268" xr:uid="{21689E6B-7859-4D18-AABD-C9AFC9E7C875}"/>
    <cellStyle name="Millares 2 13 5 3" xfId="1287" xr:uid="{00000000-0005-0000-0000-000006050000}"/>
    <cellStyle name="Millares 2 13 5 3 2" xfId="1288" xr:uid="{00000000-0005-0000-0000-000007050000}"/>
    <cellStyle name="Millares 2 13 5 3 2 2" xfId="1289" xr:uid="{00000000-0005-0000-0000-000008050000}"/>
    <cellStyle name="Millares 2 13 5 3 2 2 2" xfId="1290" xr:uid="{00000000-0005-0000-0000-000009050000}"/>
    <cellStyle name="Millares 2 13 5 3 2 2 2 2" xfId="11527" xr:uid="{A711EF92-08D5-4807-9256-CB5F89E959CA}"/>
    <cellStyle name="Millares 2 13 5 3 2 2 2 3" xfId="7596" xr:uid="{4E153F63-3AA2-4D9B-94A3-6F678B4E21E8}"/>
    <cellStyle name="Millares 2 13 5 3 2 2 3" xfId="9591" xr:uid="{AC9247C6-44D2-4D3F-A754-33703ACAC4A4}"/>
    <cellStyle name="Millares 2 13 5 3 2 2 4" xfId="5659" xr:uid="{FFCA989B-1534-42C8-A2BD-3F1817F53033}"/>
    <cellStyle name="Millares 2 13 5 3 2 3" xfId="1291" xr:uid="{00000000-0005-0000-0000-00000A050000}"/>
    <cellStyle name="Millares 2 13 5 3 2 3 2" xfId="10596" xr:uid="{DD85100A-BB3C-4462-B9F0-1E7A8F2276C0}"/>
    <cellStyle name="Millares 2 13 5 3 2 3 3" xfId="6665" xr:uid="{07227349-FC69-4140-A937-4FFD5E095017}"/>
    <cellStyle name="Millares 2 13 5 3 2 4" xfId="8660" xr:uid="{3B94C954-F057-4514-848A-11D6955E4C2A}"/>
    <cellStyle name="Millares 2 13 5 3 2 5" xfId="4728" xr:uid="{4F360271-83D5-4E2F-91A3-55BDE90F99A4}"/>
    <cellStyle name="Millares 2 13 5 3 3" xfId="1292" xr:uid="{00000000-0005-0000-0000-00000B050000}"/>
    <cellStyle name="Millares 2 13 5 3 3 2" xfId="1293" xr:uid="{00000000-0005-0000-0000-00000C050000}"/>
    <cellStyle name="Millares 2 13 5 3 3 2 2" xfId="11069" xr:uid="{B024FC48-75F2-4980-A1D9-989832D867C7}"/>
    <cellStyle name="Millares 2 13 5 3 3 2 3" xfId="7138" xr:uid="{8CA000CE-82DA-4907-8E60-D33890D57B5D}"/>
    <cellStyle name="Millares 2 13 5 3 3 3" xfId="9133" xr:uid="{3EEF9682-39DD-43E0-9118-B0576CF43A20}"/>
    <cellStyle name="Millares 2 13 5 3 3 4" xfId="5201" xr:uid="{1B2CB0BD-AF29-49EC-BB0D-20D40F3E7278}"/>
    <cellStyle name="Millares 2 13 5 3 4" xfId="1294" xr:uid="{00000000-0005-0000-0000-00000D050000}"/>
    <cellStyle name="Millares 2 13 5 3 4 2" xfId="10141" xr:uid="{B495ABD8-9801-4F03-A321-0DD9A278D371}"/>
    <cellStyle name="Millares 2 13 5 3 4 3" xfId="6210" xr:uid="{3070908B-AF41-42F6-97DA-997EBEFD13C2}"/>
    <cellStyle name="Millares 2 13 5 3 5" xfId="8202" xr:uid="{4C6B80F2-F059-402F-9293-28C4325A7D28}"/>
    <cellStyle name="Millares 2 13 5 3 6" xfId="4269" xr:uid="{23730A5C-83E7-41B0-9E12-4F0D83ED2B7D}"/>
    <cellStyle name="Millares 2 13 5 4" xfId="1295" xr:uid="{00000000-0005-0000-0000-00000E050000}"/>
    <cellStyle name="Millares 2 13 5 4 2" xfId="1296" xr:uid="{00000000-0005-0000-0000-00000F050000}"/>
    <cellStyle name="Millares 2 13 5 4 2 2" xfId="1297" xr:uid="{00000000-0005-0000-0000-000010050000}"/>
    <cellStyle name="Millares 2 13 5 4 2 2 2" xfId="11525" xr:uid="{59DC4C0C-DB0B-43A2-9958-4819BD2D6888}"/>
    <cellStyle name="Millares 2 13 5 4 2 2 3" xfId="7594" xr:uid="{0DC9EFA3-D870-4C5C-A26D-06E3D8B4234E}"/>
    <cellStyle name="Millares 2 13 5 4 2 3" xfId="9589" xr:uid="{0EE3D411-08AB-43EA-BE0B-72BC17D63591}"/>
    <cellStyle name="Millares 2 13 5 4 2 4" xfId="5657" xr:uid="{40BE585C-EDCD-440C-8C4D-CAD1ED8E0BCE}"/>
    <cellStyle name="Millares 2 13 5 4 3" xfId="1298" xr:uid="{00000000-0005-0000-0000-000011050000}"/>
    <cellStyle name="Millares 2 13 5 4 3 2" xfId="10594" xr:uid="{99F97B54-82E3-40DB-9C81-03FA928C1D76}"/>
    <cellStyle name="Millares 2 13 5 4 3 3" xfId="6663" xr:uid="{5EBD0C66-954F-44C8-B174-0D6688081864}"/>
    <cellStyle name="Millares 2 13 5 4 4" xfId="8658" xr:uid="{591D5210-10DE-4DF1-B22B-257F376528D3}"/>
    <cellStyle name="Millares 2 13 5 4 5" xfId="4726" xr:uid="{F68A20DA-1807-4B40-A367-ACB99151604B}"/>
    <cellStyle name="Millares 2 13 5 5" xfId="1299" xr:uid="{00000000-0005-0000-0000-000012050000}"/>
    <cellStyle name="Millares 2 13 5 5 2" xfId="1300" xr:uid="{00000000-0005-0000-0000-000013050000}"/>
    <cellStyle name="Millares 2 13 5 5 2 2" xfId="11067" xr:uid="{F6B0DA92-A0BF-489B-B566-BE52D5966792}"/>
    <cellStyle name="Millares 2 13 5 5 2 3" xfId="7136" xr:uid="{355BDB11-B1B2-4C73-85DD-83870FCBFAD7}"/>
    <cellStyle name="Millares 2 13 5 5 3" xfId="9131" xr:uid="{8CB7BECF-9CD6-4513-949D-C48722D7EE92}"/>
    <cellStyle name="Millares 2 13 5 5 4" xfId="5199" xr:uid="{E56AA9D5-E39B-4CBC-8346-4866AA6FDD22}"/>
    <cellStyle name="Millares 2 13 5 6" xfId="1301" xr:uid="{00000000-0005-0000-0000-000014050000}"/>
    <cellStyle name="Millares 2 13 5 6 2" xfId="10139" xr:uid="{4B42D1A6-E78C-4C0A-8F25-B070A758A4E8}"/>
    <cellStyle name="Millares 2 13 5 6 3" xfId="6208" xr:uid="{72AE4231-BA81-4D8C-9DF9-2DB6DD9E21B8}"/>
    <cellStyle name="Millares 2 13 5 7" xfId="8200" xr:uid="{1A76DAB4-B165-47EF-A18F-8CDBB90829E9}"/>
    <cellStyle name="Millares 2 13 5 8" xfId="4267" xr:uid="{4189E9D2-5946-4F7D-9836-F81727EE3D59}"/>
    <cellStyle name="Millares 2 13 6" xfId="1302" xr:uid="{00000000-0005-0000-0000-000015050000}"/>
    <cellStyle name="Millares 2 13 6 2" xfId="1303" xr:uid="{00000000-0005-0000-0000-000016050000}"/>
    <cellStyle name="Millares 2 13 6 2 2" xfId="1304" xr:uid="{00000000-0005-0000-0000-000017050000}"/>
    <cellStyle name="Millares 2 13 6 2 2 2" xfId="1305" xr:uid="{00000000-0005-0000-0000-000018050000}"/>
    <cellStyle name="Millares 2 13 6 2 2 2 2" xfId="11528" xr:uid="{95D0F11A-792D-4D35-88D6-E55399D56E43}"/>
    <cellStyle name="Millares 2 13 6 2 2 2 3" xfId="7597" xr:uid="{69720A80-71BE-4BE3-99DA-DA3102A8322B}"/>
    <cellStyle name="Millares 2 13 6 2 2 3" xfId="9592" xr:uid="{51664BA9-7C83-4CFE-838C-78912AE3F741}"/>
    <cellStyle name="Millares 2 13 6 2 2 4" xfId="5660" xr:uid="{594894FA-5567-477D-A0A2-BD8D129140E4}"/>
    <cellStyle name="Millares 2 13 6 2 3" xfId="1306" xr:uid="{00000000-0005-0000-0000-000019050000}"/>
    <cellStyle name="Millares 2 13 6 2 3 2" xfId="10597" xr:uid="{9FFBCCE3-7CB2-45E5-B872-74125A0CF6E3}"/>
    <cellStyle name="Millares 2 13 6 2 3 3" xfId="6666" xr:uid="{2195A515-D21E-47B2-9D3E-3B712D816703}"/>
    <cellStyle name="Millares 2 13 6 2 4" xfId="8661" xr:uid="{694F597B-62F8-46E2-A1CC-420C2327C256}"/>
    <cellStyle name="Millares 2 13 6 2 5" xfId="4729" xr:uid="{6932ABC4-11E5-4609-B312-78B9FBF7FA2E}"/>
    <cellStyle name="Millares 2 13 6 3" xfId="1307" xr:uid="{00000000-0005-0000-0000-00001A050000}"/>
    <cellStyle name="Millares 2 13 6 3 2" xfId="1308" xr:uid="{00000000-0005-0000-0000-00001B050000}"/>
    <cellStyle name="Millares 2 13 6 3 2 2" xfId="11070" xr:uid="{C3C7E084-6DC0-4F86-B689-F22B3760B385}"/>
    <cellStyle name="Millares 2 13 6 3 2 3" xfId="7139" xr:uid="{0CBF1872-3475-44F4-92C8-4F8ABD4AD224}"/>
    <cellStyle name="Millares 2 13 6 3 3" xfId="9134" xr:uid="{816BA3C1-A766-46E7-8837-1410BBCF8E49}"/>
    <cellStyle name="Millares 2 13 6 3 4" xfId="5202" xr:uid="{4F7A058C-F39E-4B74-8D3E-7BBC33F74458}"/>
    <cellStyle name="Millares 2 13 6 4" xfId="1309" xr:uid="{00000000-0005-0000-0000-00001C050000}"/>
    <cellStyle name="Millares 2 13 6 4 2" xfId="10142" xr:uid="{0813C8E6-5698-461D-B571-E790FD48964D}"/>
    <cellStyle name="Millares 2 13 6 4 3" xfId="6211" xr:uid="{4B91F0CD-D264-4D87-BCC3-C01AFE6E135C}"/>
    <cellStyle name="Millares 2 13 6 5" xfId="8203" xr:uid="{E35EE196-0FDA-4C93-AD4F-5FBE4177EA27}"/>
    <cellStyle name="Millares 2 13 6 6" xfId="4270" xr:uid="{385123EF-561C-4E98-8A4B-D2C98267681E}"/>
    <cellStyle name="Millares 2 13 7" xfId="1310" xr:uid="{00000000-0005-0000-0000-00001D050000}"/>
    <cellStyle name="Millares 2 13 7 2" xfId="1311" xr:uid="{00000000-0005-0000-0000-00001E050000}"/>
    <cellStyle name="Millares 2 13 7 2 2" xfId="1312" xr:uid="{00000000-0005-0000-0000-00001F050000}"/>
    <cellStyle name="Millares 2 13 7 2 2 2" xfId="1313" xr:uid="{00000000-0005-0000-0000-000020050000}"/>
    <cellStyle name="Millares 2 13 7 2 2 2 2" xfId="11529" xr:uid="{DE4F43EB-B66B-47A8-8105-811571DF2948}"/>
    <cellStyle name="Millares 2 13 7 2 2 2 3" xfId="7598" xr:uid="{C27A79BD-8A86-478C-8518-72E3BD280378}"/>
    <cellStyle name="Millares 2 13 7 2 2 3" xfId="9593" xr:uid="{A6050F1B-6FB8-40ED-B65E-884DB29B9511}"/>
    <cellStyle name="Millares 2 13 7 2 2 4" xfId="5661" xr:uid="{B13A3FF7-D729-4103-B562-9EB4C13808F8}"/>
    <cellStyle name="Millares 2 13 7 2 3" xfId="1314" xr:uid="{00000000-0005-0000-0000-000021050000}"/>
    <cellStyle name="Millares 2 13 7 2 3 2" xfId="10598" xr:uid="{624352CF-47D7-4151-B3B6-F6B1E31CE1F4}"/>
    <cellStyle name="Millares 2 13 7 2 3 3" xfId="6667" xr:uid="{2BC83E35-435D-4441-9B56-3064663D2CED}"/>
    <cellStyle name="Millares 2 13 7 2 4" xfId="8662" xr:uid="{415226C4-B687-4418-9091-A17A7B7B2B6A}"/>
    <cellStyle name="Millares 2 13 7 2 5" xfId="4730" xr:uid="{291DC381-A607-4EFF-A7D8-FA03AE7DDC99}"/>
    <cellStyle name="Millares 2 13 7 3" xfId="1315" xr:uid="{00000000-0005-0000-0000-000022050000}"/>
    <cellStyle name="Millares 2 13 7 3 2" xfId="1316" xr:uid="{00000000-0005-0000-0000-000023050000}"/>
    <cellStyle name="Millares 2 13 7 3 2 2" xfId="11071" xr:uid="{D2885A54-D426-4023-A458-C46CFB53628B}"/>
    <cellStyle name="Millares 2 13 7 3 2 3" xfId="7140" xr:uid="{1DEE95F9-ACB6-45DC-B72F-D4A42C8E27CC}"/>
    <cellStyle name="Millares 2 13 7 3 3" xfId="9135" xr:uid="{9E9E7A09-1D20-4746-9211-4577F80C2496}"/>
    <cellStyle name="Millares 2 13 7 3 4" xfId="5203" xr:uid="{006EFC8F-70FE-4287-9971-AD669B747ED2}"/>
    <cellStyle name="Millares 2 13 7 4" xfId="1317" xr:uid="{00000000-0005-0000-0000-000024050000}"/>
    <cellStyle name="Millares 2 13 7 4 2" xfId="10143" xr:uid="{6D988EB4-5AA4-4C15-A7DA-2527C157E326}"/>
    <cellStyle name="Millares 2 13 7 4 3" xfId="6212" xr:uid="{756BB66A-0A30-4B9B-9F9C-5E9A6A081DBC}"/>
    <cellStyle name="Millares 2 13 7 5" xfId="8204" xr:uid="{E5FD1436-D9AD-415E-875A-0447B209F835}"/>
    <cellStyle name="Millares 2 13 7 6" xfId="4271" xr:uid="{134450FB-D39F-4169-93B5-5348BFF13105}"/>
    <cellStyle name="Millares 2 13 8" xfId="1318" xr:uid="{00000000-0005-0000-0000-000025050000}"/>
    <cellStyle name="Millares 2 13 8 2" xfId="1319" xr:uid="{00000000-0005-0000-0000-000026050000}"/>
    <cellStyle name="Millares 2 13 8 2 2" xfId="1320" xr:uid="{00000000-0005-0000-0000-000027050000}"/>
    <cellStyle name="Millares 2 13 8 2 2 2" xfId="11506" xr:uid="{972415AD-C156-45CA-9BCA-89C2B49F6D20}"/>
    <cellStyle name="Millares 2 13 8 2 2 3" xfId="7575" xr:uid="{BFD89C14-FA37-4C8B-BE4C-3DE5DC57E233}"/>
    <cellStyle name="Millares 2 13 8 2 3" xfId="9570" xr:uid="{82ADBC91-999B-4D3A-A824-AA114B1CEE32}"/>
    <cellStyle name="Millares 2 13 8 2 4" xfId="5638" xr:uid="{EA663552-56C9-402A-A286-4CD804F49163}"/>
    <cellStyle name="Millares 2 13 8 3" xfId="1321" xr:uid="{00000000-0005-0000-0000-000028050000}"/>
    <cellStyle name="Millares 2 13 8 3 2" xfId="10575" xr:uid="{78667783-D1C7-460C-8632-EC26ACB1DCCE}"/>
    <cellStyle name="Millares 2 13 8 3 3" xfId="6644" xr:uid="{8A310B46-595A-47A0-B797-2976BE8B7BC5}"/>
    <cellStyle name="Millares 2 13 8 4" xfId="8639" xr:uid="{A9813092-2C80-49CB-91E9-ECF5F81B3101}"/>
    <cellStyle name="Millares 2 13 8 5" xfId="4707" xr:uid="{8A80F720-C5AC-4EBE-A95F-7B432BB037C0}"/>
    <cellStyle name="Millares 2 13 9" xfId="1322" xr:uid="{00000000-0005-0000-0000-000029050000}"/>
    <cellStyle name="Millares 2 13 9 2" xfId="1323" xr:uid="{00000000-0005-0000-0000-00002A050000}"/>
    <cellStyle name="Millares 2 13 9 2 2" xfId="11048" xr:uid="{0F3D9ECF-86D3-469C-8754-E10E517D3E12}"/>
    <cellStyle name="Millares 2 13 9 2 3" xfId="7117" xr:uid="{CEA121D9-BAD6-4D41-84B8-49F02EFE18AE}"/>
    <cellStyle name="Millares 2 13 9 3" xfId="9112" xr:uid="{01F4E346-94B9-4CD3-85DF-B7B46EBD9AB0}"/>
    <cellStyle name="Millares 2 13 9 4" xfId="5180" xr:uid="{D9B6B977-4F64-437E-9F37-A8B23AC13B72}"/>
    <cellStyle name="Millares 2 14" xfId="1324" xr:uid="{00000000-0005-0000-0000-00002B050000}"/>
    <cellStyle name="Millares 2 14 10" xfId="1325" xr:uid="{00000000-0005-0000-0000-00002C050000}"/>
    <cellStyle name="Millares 2 14 10 2" xfId="10144" xr:uid="{BDE66AB3-4F91-4DBB-86F8-4F64AC36330B}"/>
    <cellStyle name="Millares 2 14 10 3" xfId="6213" xr:uid="{A9D05D42-811B-4036-B1DE-AD909DF5A327}"/>
    <cellStyle name="Millares 2 14 11" xfId="8205" xr:uid="{DDF1E94E-D2E1-426A-A1F6-A9646EFBE5C2}"/>
    <cellStyle name="Millares 2 14 12" xfId="4272" xr:uid="{89DF9300-6723-4CD4-9C2C-77A9AB240ECB}"/>
    <cellStyle name="Millares 2 14 2" xfId="1326" xr:uid="{00000000-0005-0000-0000-00002D050000}"/>
    <cellStyle name="Millares 2 14 2 2" xfId="1327" xr:uid="{00000000-0005-0000-0000-00002E050000}"/>
    <cellStyle name="Millares 2 14 2 2 2" xfId="1328" xr:uid="{00000000-0005-0000-0000-00002F050000}"/>
    <cellStyle name="Millares 2 14 2 2 2 2" xfId="1329" xr:uid="{00000000-0005-0000-0000-000030050000}"/>
    <cellStyle name="Millares 2 14 2 2 2 2 2" xfId="1330" xr:uid="{00000000-0005-0000-0000-000031050000}"/>
    <cellStyle name="Millares 2 14 2 2 2 2 2 2" xfId="1331" xr:uid="{00000000-0005-0000-0000-000032050000}"/>
    <cellStyle name="Millares 2 14 2 2 2 2 2 2 2" xfId="11533" xr:uid="{92245047-2612-4DB0-AC0B-C8E6F6959774}"/>
    <cellStyle name="Millares 2 14 2 2 2 2 2 2 3" xfId="7602" xr:uid="{B1E06847-119E-4041-BC2A-2FC079D269F2}"/>
    <cellStyle name="Millares 2 14 2 2 2 2 2 3" xfId="9597" xr:uid="{487BE285-4F5F-4421-A30E-41D713F340FF}"/>
    <cellStyle name="Millares 2 14 2 2 2 2 2 4" xfId="5665" xr:uid="{AF2F7682-4664-48BD-83AB-1A7FCBD82E15}"/>
    <cellStyle name="Millares 2 14 2 2 2 2 3" xfId="1332" xr:uid="{00000000-0005-0000-0000-000033050000}"/>
    <cellStyle name="Millares 2 14 2 2 2 2 3 2" xfId="10602" xr:uid="{C3113D3E-03AD-46E2-93A5-DA205AEDC93E}"/>
    <cellStyle name="Millares 2 14 2 2 2 2 3 3" xfId="6671" xr:uid="{6C72F22C-BF47-48D4-A90F-75B8A8116A9E}"/>
    <cellStyle name="Millares 2 14 2 2 2 2 4" xfId="8666" xr:uid="{44020623-A2BA-497F-84D7-0449DF6BEA2A}"/>
    <cellStyle name="Millares 2 14 2 2 2 2 5" xfId="4734" xr:uid="{A23C4202-ADF9-4B5F-A69D-C9BA49BA0857}"/>
    <cellStyle name="Millares 2 14 2 2 2 3" xfId="1333" xr:uid="{00000000-0005-0000-0000-000034050000}"/>
    <cellStyle name="Millares 2 14 2 2 2 3 2" xfId="1334" xr:uid="{00000000-0005-0000-0000-000035050000}"/>
    <cellStyle name="Millares 2 14 2 2 2 3 2 2" xfId="11075" xr:uid="{F25CE4C6-AA60-4400-BE45-2DB4ECD4D8A4}"/>
    <cellStyle name="Millares 2 14 2 2 2 3 2 3" xfId="7144" xr:uid="{38D14C02-C8C9-435E-B0E7-5ADD84D9B10E}"/>
    <cellStyle name="Millares 2 14 2 2 2 3 3" xfId="9139" xr:uid="{5657EF0C-EE3B-4442-B1A7-B94C60171AA7}"/>
    <cellStyle name="Millares 2 14 2 2 2 3 4" xfId="5207" xr:uid="{CA97B939-27B4-405F-8498-9A493645E670}"/>
    <cellStyle name="Millares 2 14 2 2 2 4" xfId="1335" xr:uid="{00000000-0005-0000-0000-000036050000}"/>
    <cellStyle name="Millares 2 14 2 2 2 4 2" xfId="10147" xr:uid="{05099EB2-E418-43AB-94DB-FB56741BC748}"/>
    <cellStyle name="Millares 2 14 2 2 2 4 3" xfId="6216" xr:uid="{FCA3EBA5-39B4-41E1-9CF9-7A55B6391E31}"/>
    <cellStyle name="Millares 2 14 2 2 2 5" xfId="8208" xr:uid="{B35E1AF1-55AC-4021-A4A2-848ADB471364}"/>
    <cellStyle name="Millares 2 14 2 2 2 6" xfId="4275" xr:uid="{EFA21EF2-D7FF-4231-9923-F432777C3DDC}"/>
    <cellStyle name="Millares 2 14 2 2 3" xfId="1336" xr:uid="{00000000-0005-0000-0000-000037050000}"/>
    <cellStyle name="Millares 2 14 2 2 3 2" xfId="1337" xr:uid="{00000000-0005-0000-0000-000038050000}"/>
    <cellStyle name="Millares 2 14 2 2 3 2 2" xfId="1338" xr:uid="{00000000-0005-0000-0000-000039050000}"/>
    <cellStyle name="Millares 2 14 2 2 3 2 2 2" xfId="1339" xr:uid="{00000000-0005-0000-0000-00003A050000}"/>
    <cellStyle name="Millares 2 14 2 2 3 2 2 2 2" xfId="11534" xr:uid="{0570355E-916B-4C96-9659-52A5710A5353}"/>
    <cellStyle name="Millares 2 14 2 2 3 2 2 2 3" xfId="7603" xr:uid="{F402D101-D403-435A-BA9B-17B46BE20BE2}"/>
    <cellStyle name="Millares 2 14 2 2 3 2 2 3" xfId="9598" xr:uid="{6F5CA372-6F79-45FF-968F-20A49A3B9BE7}"/>
    <cellStyle name="Millares 2 14 2 2 3 2 2 4" xfId="5666" xr:uid="{7A38FB58-8FF0-4339-B77C-4664C8CCE8EA}"/>
    <cellStyle name="Millares 2 14 2 2 3 2 3" xfId="1340" xr:uid="{00000000-0005-0000-0000-00003B050000}"/>
    <cellStyle name="Millares 2 14 2 2 3 2 3 2" xfId="10603" xr:uid="{4904BEC7-8F55-4FB0-8094-C169EA38544C}"/>
    <cellStyle name="Millares 2 14 2 2 3 2 3 3" xfId="6672" xr:uid="{FA3E2796-74F8-40D4-A0E8-4590BB573ECA}"/>
    <cellStyle name="Millares 2 14 2 2 3 2 4" xfId="8667" xr:uid="{22B4D97A-EFA6-4D3B-8D5E-43BE7B5ABED0}"/>
    <cellStyle name="Millares 2 14 2 2 3 2 5" xfId="4735" xr:uid="{7970B81E-A4BA-4A88-B208-0A88B1C9E4BF}"/>
    <cellStyle name="Millares 2 14 2 2 3 3" xfId="1341" xr:uid="{00000000-0005-0000-0000-00003C050000}"/>
    <cellStyle name="Millares 2 14 2 2 3 3 2" xfId="1342" xr:uid="{00000000-0005-0000-0000-00003D050000}"/>
    <cellStyle name="Millares 2 14 2 2 3 3 2 2" xfId="11076" xr:uid="{B053AB05-0643-4999-9350-92198D707FEA}"/>
    <cellStyle name="Millares 2 14 2 2 3 3 2 3" xfId="7145" xr:uid="{630EEC40-CDDD-43B1-B9B4-77CC26D11414}"/>
    <cellStyle name="Millares 2 14 2 2 3 3 3" xfId="9140" xr:uid="{D041B705-8FDF-4F5A-9746-5E4A20B9DFF2}"/>
    <cellStyle name="Millares 2 14 2 2 3 3 4" xfId="5208" xr:uid="{38B8AB2A-310D-457E-9D40-155E409B89CF}"/>
    <cellStyle name="Millares 2 14 2 2 3 4" xfId="1343" xr:uid="{00000000-0005-0000-0000-00003E050000}"/>
    <cellStyle name="Millares 2 14 2 2 3 4 2" xfId="10148" xr:uid="{07B32D1D-C536-43A0-BF48-B555968F139F}"/>
    <cellStyle name="Millares 2 14 2 2 3 4 3" xfId="6217" xr:uid="{AF9BFF9B-31F2-4797-A585-FE584CDA65E3}"/>
    <cellStyle name="Millares 2 14 2 2 3 5" xfId="8209" xr:uid="{7A2A45D0-7F52-4E81-A100-914E132B538C}"/>
    <cellStyle name="Millares 2 14 2 2 3 6" xfId="4276" xr:uid="{046689BE-F4F9-41D9-911B-81B628E6DAF8}"/>
    <cellStyle name="Millares 2 14 2 2 4" xfId="1344" xr:uid="{00000000-0005-0000-0000-00003F050000}"/>
    <cellStyle name="Millares 2 14 2 2 4 2" xfId="1345" xr:uid="{00000000-0005-0000-0000-000040050000}"/>
    <cellStyle name="Millares 2 14 2 2 4 2 2" xfId="1346" xr:uid="{00000000-0005-0000-0000-000041050000}"/>
    <cellStyle name="Millares 2 14 2 2 4 2 2 2" xfId="11532" xr:uid="{3130ECE3-C692-4BF9-ADB6-6DD0EC365E6B}"/>
    <cellStyle name="Millares 2 14 2 2 4 2 2 3" xfId="7601" xr:uid="{100DA57C-D40E-4B72-BEB4-0AABD280DB75}"/>
    <cellStyle name="Millares 2 14 2 2 4 2 3" xfId="9596" xr:uid="{0FF8593C-DF0C-4668-B50F-9F18CAA5A5F3}"/>
    <cellStyle name="Millares 2 14 2 2 4 2 4" xfId="5664" xr:uid="{154752DD-182D-4C6C-9C04-4F371651884F}"/>
    <cellStyle name="Millares 2 14 2 2 4 3" xfId="1347" xr:uid="{00000000-0005-0000-0000-000042050000}"/>
    <cellStyle name="Millares 2 14 2 2 4 3 2" xfId="10601" xr:uid="{746A8B77-8600-4D5F-828C-E5A2D882A10E}"/>
    <cellStyle name="Millares 2 14 2 2 4 3 3" xfId="6670" xr:uid="{1F21DA82-FF1F-4E76-8B04-F441E1506D15}"/>
    <cellStyle name="Millares 2 14 2 2 4 4" xfId="8665" xr:uid="{72FFAD26-F5CB-42C8-BF70-AC0575B7DA8E}"/>
    <cellStyle name="Millares 2 14 2 2 4 5" xfId="4733" xr:uid="{0CEB82A7-4F5A-435B-94F2-4B9F39DA0F43}"/>
    <cellStyle name="Millares 2 14 2 2 5" xfId="1348" xr:uid="{00000000-0005-0000-0000-000043050000}"/>
    <cellStyle name="Millares 2 14 2 2 5 2" xfId="1349" xr:uid="{00000000-0005-0000-0000-000044050000}"/>
    <cellStyle name="Millares 2 14 2 2 5 2 2" xfId="11074" xr:uid="{5470206C-E09C-45F2-8FBF-8D1763161784}"/>
    <cellStyle name="Millares 2 14 2 2 5 2 3" xfId="7143" xr:uid="{E098EB6E-4531-4ADF-A4AD-D02F29E982F9}"/>
    <cellStyle name="Millares 2 14 2 2 5 3" xfId="9138" xr:uid="{E7915CA1-1AB4-4D1B-9C9F-62FD0C201A4D}"/>
    <cellStyle name="Millares 2 14 2 2 5 4" xfId="5206" xr:uid="{13C5E59D-5248-44B2-B9B3-64CC8651B6EA}"/>
    <cellStyle name="Millares 2 14 2 2 6" xfId="1350" xr:uid="{00000000-0005-0000-0000-000045050000}"/>
    <cellStyle name="Millares 2 14 2 2 6 2" xfId="10146" xr:uid="{1DD4B846-5965-4E84-AFA4-F2F6C711252A}"/>
    <cellStyle name="Millares 2 14 2 2 6 3" xfId="6215" xr:uid="{B26CB1F0-CAF8-4E2B-A432-27C4CD56CE5D}"/>
    <cellStyle name="Millares 2 14 2 2 7" xfId="8207" xr:uid="{10A45BB8-EE11-4208-84D0-A466ED143CD4}"/>
    <cellStyle name="Millares 2 14 2 2 8" xfId="4274" xr:uid="{275BD0DE-E8A3-4D45-9B42-49C454F52345}"/>
    <cellStyle name="Millares 2 14 2 3" xfId="1351" xr:uid="{00000000-0005-0000-0000-000046050000}"/>
    <cellStyle name="Millares 2 14 2 3 2" xfId="1352" xr:uid="{00000000-0005-0000-0000-000047050000}"/>
    <cellStyle name="Millares 2 14 2 3 2 2" xfId="1353" xr:uid="{00000000-0005-0000-0000-000048050000}"/>
    <cellStyle name="Millares 2 14 2 3 2 2 2" xfId="1354" xr:uid="{00000000-0005-0000-0000-000049050000}"/>
    <cellStyle name="Millares 2 14 2 3 2 2 2 2" xfId="11535" xr:uid="{54FC9DE9-E21D-4757-9570-AD46F01DBBB0}"/>
    <cellStyle name="Millares 2 14 2 3 2 2 2 3" xfId="7604" xr:uid="{8DF4F4DD-A60F-4ACD-82B1-50DA581B6215}"/>
    <cellStyle name="Millares 2 14 2 3 2 2 3" xfId="9599" xr:uid="{78AD478E-D98D-4F75-AD6C-9DC7AA7B2668}"/>
    <cellStyle name="Millares 2 14 2 3 2 2 4" xfId="5667" xr:uid="{2F551E99-A6CA-4DE6-B143-0C60FF63E179}"/>
    <cellStyle name="Millares 2 14 2 3 2 3" xfId="1355" xr:uid="{00000000-0005-0000-0000-00004A050000}"/>
    <cellStyle name="Millares 2 14 2 3 2 3 2" xfId="10604" xr:uid="{AC0209DB-188A-4772-A553-02E06E84C8F6}"/>
    <cellStyle name="Millares 2 14 2 3 2 3 3" xfId="6673" xr:uid="{CE77E212-96A4-4529-8D13-511BA7FDBD72}"/>
    <cellStyle name="Millares 2 14 2 3 2 4" xfId="8668" xr:uid="{424F5C51-2249-4ECF-8E21-E2BE8F23DE75}"/>
    <cellStyle name="Millares 2 14 2 3 2 5" xfId="4736" xr:uid="{60268426-F425-4A0D-9D28-1D7ED0E6790B}"/>
    <cellStyle name="Millares 2 14 2 3 3" xfId="1356" xr:uid="{00000000-0005-0000-0000-00004B050000}"/>
    <cellStyle name="Millares 2 14 2 3 3 2" xfId="1357" xr:uid="{00000000-0005-0000-0000-00004C050000}"/>
    <cellStyle name="Millares 2 14 2 3 3 2 2" xfId="11077" xr:uid="{B6B3036B-9DD4-43D7-9C73-C1954279FE2C}"/>
    <cellStyle name="Millares 2 14 2 3 3 2 3" xfId="7146" xr:uid="{B72C6FB1-1990-4E60-8AB9-BC70EECD17C4}"/>
    <cellStyle name="Millares 2 14 2 3 3 3" xfId="9141" xr:uid="{E27AAD9D-4A55-464B-B216-60F405FC7C49}"/>
    <cellStyle name="Millares 2 14 2 3 3 4" xfId="5209" xr:uid="{A1BE1EFE-35C6-4B3C-8058-0A43F5EDD907}"/>
    <cellStyle name="Millares 2 14 2 3 4" xfId="1358" xr:uid="{00000000-0005-0000-0000-00004D050000}"/>
    <cellStyle name="Millares 2 14 2 3 4 2" xfId="10149" xr:uid="{BFA76F17-4381-4669-AA88-157D0E68AB14}"/>
    <cellStyle name="Millares 2 14 2 3 4 3" xfId="6218" xr:uid="{59B7E3C2-17EA-459D-B69F-E6EBCC6949BF}"/>
    <cellStyle name="Millares 2 14 2 3 5" xfId="8210" xr:uid="{87507227-D90B-408C-8AA3-9559DC2E1ECB}"/>
    <cellStyle name="Millares 2 14 2 3 6" xfId="4277" xr:uid="{A0302CAD-86DB-48AC-B6C5-1A5113BB4C16}"/>
    <cellStyle name="Millares 2 14 2 4" xfId="1359" xr:uid="{00000000-0005-0000-0000-00004E050000}"/>
    <cellStyle name="Millares 2 14 2 4 2" xfId="1360" xr:uid="{00000000-0005-0000-0000-00004F050000}"/>
    <cellStyle name="Millares 2 14 2 4 2 2" xfId="1361" xr:uid="{00000000-0005-0000-0000-000050050000}"/>
    <cellStyle name="Millares 2 14 2 4 2 2 2" xfId="1362" xr:uid="{00000000-0005-0000-0000-000051050000}"/>
    <cellStyle name="Millares 2 14 2 4 2 2 2 2" xfId="11536" xr:uid="{DE2716E7-F8A9-42ED-A681-CBEDEB4ED2E0}"/>
    <cellStyle name="Millares 2 14 2 4 2 2 2 3" xfId="7605" xr:uid="{A6C687D1-A6E8-40E6-9699-5F7A032719C8}"/>
    <cellStyle name="Millares 2 14 2 4 2 2 3" xfId="9600" xr:uid="{BA98FBC7-2814-4031-A4AF-3A3EEEA64339}"/>
    <cellStyle name="Millares 2 14 2 4 2 2 4" xfId="5668" xr:uid="{74EE8CB8-6273-4DA1-AE7F-B02E9CCA5C8B}"/>
    <cellStyle name="Millares 2 14 2 4 2 3" xfId="1363" xr:uid="{00000000-0005-0000-0000-000052050000}"/>
    <cellStyle name="Millares 2 14 2 4 2 3 2" xfId="10605" xr:uid="{BC27A626-8145-44FB-B307-08ED3D8D4FDE}"/>
    <cellStyle name="Millares 2 14 2 4 2 3 3" xfId="6674" xr:uid="{473C414E-DD27-496E-80C9-E932110C1E0F}"/>
    <cellStyle name="Millares 2 14 2 4 2 4" xfId="8669" xr:uid="{94D1F29E-3D60-44A4-91C9-097D52AA9F10}"/>
    <cellStyle name="Millares 2 14 2 4 2 5" xfId="4737" xr:uid="{F392D449-EE86-434A-85B8-F51090D7F113}"/>
    <cellStyle name="Millares 2 14 2 4 3" xfId="1364" xr:uid="{00000000-0005-0000-0000-000053050000}"/>
    <cellStyle name="Millares 2 14 2 4 3 2" xfId="1365" xr:uid="{00000000-0005-0000-0000-000054050000}"/>
    <cellStyle name="Millares 2 14 2 4 3 2 2" xfId="11078" xr:uid="{A3CD45F4-5688-42D2-AF17-D1B3018B4F3B}"/>
    <cellStyle name="Millares 2 14 2 4 3 2 3" xfId="7147" xr:uid="{29A477CD-7DB3-46F4-BE9A-EFD870EB2557}"/>
    <cellStyle name="Millares 2 14 2 4 3 3" xfId="9142" xr:uid="{ADA01B67-37C6-4008-B588-9B1464C8B346}"/>
    <cellStyle name="Millares 2 14 2 4 3 4" xfId="5210" xr:uid="{4AFCA652-2D5D-43C6-884F-C8930911DED8}"/>
    <cellStyle name="Millares 2 14 2 4 4" xfId="1366" xr:uid="{00000000-0005-0000-0000-000055050000}"/>
    <cellStyle name="Millares 2 14 2 4 4 2" xfId="10150" xr:uid="{549C3338-2887-4EEA-84BA-3CA29358480B}"/>
    <cellStyle name="Millares 2 14 2 4 4 3" xfId="6219" xr:uid="{39EF0BBB-86F3-4047-9128-BEAB0146C94E}"/>
    <cellStyle name="Millares 2 14 2 4 5" xfId="8211" xr:uid="{E8CAED84-3671-4CBB-A546-0D6E7DD0204B}"/>
    <cellStyle name="Millares 2 14 2 4 6" xfId="4278" xr:uid="{FD359BFA-7E43-4B1D-BC40-AB739B143471}"/>
    <cellStyle name="Millares 2 14 2 5" xfId="1367" xr:uid="{00000000-0005-0000-0000-000056050000}"/>
    <cellStyle name="Millares 2 14 2 5 2" xfId="1368" xr:uid="{00000000-0005-0000-0000-000057050000}"/>
    <cellStyle name="Millares 2 14 2 5 2 2" xfId="1369" xr:uid="{00000000-0005-0000-0000-000058050000}"/>
    <cellStyle name="Millares 2 14 2 5 2 2 2" xfId="11531" xr:uid="{FBDAD0C6-6545-4A6D-B42E-1CF0D28125EF}"/>
    <cellStyle name="Millares 2 14 2 5 2 2 3" xfId="7600" xr:uid="{8B517F69-A506-4F14-80FD-27A4FC0F8389}"/>
    <cellStyle name="Millares 2 14 2 5 2 3" xfId="9595" xr:uid="{84001DA7-770F-4150-9BCE-ECE3FF55C5AB}"/>
    <cellStyle name="Millares 2 14 2 5 2 4" xfId="5663" xr:uid="{5150869B-718B-4330-894A-9439928344A2}"/>
    <cellStyle name="Millares 2 14 2 5 3" xfId="1370" xr:uid="{00000000-0005-0000-0000-000059050000}"/>
    <cellStyle name="Millares 2 14 2 5 3 2" xfId="10600" xr:uid="{54294A84-B1E4-42E3-B439-5264CCA494F6}"/>
    <cellStyle name="Millares 2 14 2 5 3 3" xfId="6669" xr:uid="{CED459BA-E4A0-4D4F-B014-E6F89504F153}"/>
    <cellStyle name="Millares 2 14 2 5 4" xfId="8664" xr:uid="{CD210975-7FBA-49F1-BADC-D69E0CF20DE5}"/>
    <cellStyle name="Millares 2 14 2 5 5" xfId="4732" xr:uid="{90696EE5-0A25-44DA-8F04-E2B77F53DC83}"/>
    <cellStyle name="Millares 2 14 2 6" xfId="1371" xr:uid="{00000000-0005-0000-0000-00005A050000}"/>
    <cellStyle name="Millares 2 14 2 6 2" xfId="1372" xr:uid="{00000000-0005-0000-0000-00005B050000}"/>
    <cellStyle name="Millares 2 14 2 6 2 2" xfId="11073" xr:uid="{81F393C5-CAAF-4693-BAAD-C1E89EC012F2}"/>
    <cellStyle name="Millares 2 14 2 6 2 3" xfId="7142" xr:uid="{1D53AC58-6256-417E-B1E2-40B10095CE48}"/>
    <cellStyle name="Millares 2 14 2 6 3" xfId="9137" xr:uid="{555640A7-DDFD-4086-9229-CC9ABC5A492D}"/>
    <cellStyle name="Millares 2 14 2 6 4" xfId="5205" xr:uid="{E58E2DE1-BDCF-45C1-8142-F5FC21CDCF93}"/>
    <cellStyle name="Millares 2 14 2 7" xfId="1373" xr:uid="{00000000-0005-0000-0000-00005C050000}"/>
    <cellStyle name="Millares 2 14 2 7 2" xfId="10145" xr:uid="{DF42CF18-EEE7-4E8A-A511-F019C954AC2E}"/>
    <cellStyle name="Millares 2 14 2 7 3" xfId="6214" xr:uid="{59F98536-41BC-4A1B-942E-7CA3CF486D32}"/>
    <cellStyle name="Millares 2 14 2 8" xfId="8206" xr:uid="{AD03FD49-059D-4885-B45D-1218EB5C0975}"/>
    <cellStyle name="Millares 2 14 2 9" xfId="4273" xr:uid="{17A87308-CB74-4513-9FD1-8554822BAE3D}"/>
    <cellStyle name="Millares 2 14 3" xfId="1374" xr:uid="{00000000-0005-0000-0000-00005D050000}"/>
    <cellStyle name="Millares 2 14 3 2" xfId="1375" xr:uid="{00000000-0005-0000-0000-00005E050000}"/>
    <cellStyle name="Millares 2 14 3 2 2" xfId="1376" xr:uid="{00000000-0005-0000-0000-00005F050000}"/>
    <cellStyle name="Millares 2 14 3 2 2 2" xfId="1377" xr:uid="{00000000-0005-0000-0000-000060050000}"/>
    <cellStyle name="Millares 2 14 3 2 2 2 2" xfId="1378" xr:uid="{00000000-0005-0000-0000-000061050000}"/>
    <cellStyle name="Millares 2 14 3 2 2 2 2 2" xfId="1379" xr:uid="{00000000-0005-0000-0000-000062050000}"/>
    <cellStyle name="Millares 2 14 3 2 2 2 2 2 2" xfId="11539" xr:uid="{46B97BE1-42E0-41C0-8F58-1BA32AB7BCFD}"/>
    <cellStyle name="Millares 2 14 3 2 2 2 2 2 3" xfId="7608" xr:uid="{33A2DC6E-0C7C-4815-A42F-997FA8618AE2}"/>
    <cellStyle name="Millares 2 14 3 2 2 2 2 3" xfId="9603" xr:uid="{87EF459E-7DC5-43BC-95CF-478F8C626A0B}"/>
    <cellStyle name="Millares 2 14 3 2 2 2 2 4" xfId="5671" xr:uid="{ACB77BDC-4C33-4EA6-A401-916BAAE3FEE3}"/>
    <cellStyle name="Millares 2 14 3 2 2 2 3" xfId="1380" xr:uid="{00000000-0005-0000-0000-000063050000}"/>
    <cellStyle name="Millares 2 14 3 2 2 2 3 2" xfId="10608" xr:uid="{8DFE2262-7171-4885-BCBD-EB0C88A55049}"/>
    <cellStyle name="Millares 2 14 3 2 2 2 3 3" xfId="6677" xr:uid="{FC8594AD-E0BA-4816-A060-01F3EE106771}"/>
    <cellStyle name="Millares 2 14 3 2 2 2 4" xfId="8672" xr:uid="{5BFF30A8-22AB-40B2-98C8-35AA9D7B4EF9}"/>
    <cellStyle name="Millares 2 14 3 2 2 2 5" xfId="4740" xr:uid="{3C2562D9-DE71-4E79-972B-DE9A780059B5}"/>
    <cellStyle name="Millares 2 14 3 2 2 3" xfId="1381" xr:uid="{00000000-0005-0000-0000-000064050000}"/>
    <cellStyle name="Millares 2 14 3 2 2 3 2" xfId="1382" xr:uid="{00000000-0005-0000-0000-000065050000}"/>
    <cellStyle name="Millares 2 14 3 2 2 3 2 2" xfId="11081" xr:uid="{AE21C018-9A45-4DC1-BA5F-FBDFE0B8DE93}"/>
    <cellStyle name="Millares 2 14 3 2 2 3 2 3" xfId="7150" xr:uid="{E8F77D6B-5E82-458F-B578-ACBD292FA2A0}"/>
    <cellStyle name="Millares 2 14 3 2 2 3 3" xfId="9145" xr:uid="{42F8DDC1-67D7-4D71-BEF5-891D923E1D13}"/>
    <cellStyle name="Millares 2 14 3 2 2 3 4" xfId="5213" xr:uid="{41E18D7F-95E4-49C6-8A15-FE0C7E23C6BE}"/>
    <cellStyle name="Millares 2 14 3 2 2 4" xfId="1383" xr:uid="{00000000-0005-0000-0000-000066050000}"/>
    <cellStyle name="Millares 2 14 3 2 2 4 2" xfId="10153" xr:uid="{961568FE-C68A-4D14-B0CF-418253487D86}"/>
    <cellStyle name="Millares 2 14 3 2 2 4 3" xfId="6222" xr:uid="{F5A02087-6242-45BB-9862-8AFCB42FD89D}"/>
    <cellStyle name="Millares 2 14 3 2 2 5" xfId="8214" xr:uid="{A248AD62-8BCE-47B2-B08D-7410E764E723}"/>
    <cellStyle name="Millares 2 14 3 2 2 6" xfId="4281" xr:uid="{A92E54E2-6760-4052-A7AA-78D0F8BA9A9B}"/>
    <cellStyle name="Millares 2 14 3 2 3" xfId="1384" xr:uid="{00000000-0005-0000-0000-000067050000}"/>
    <cellStyle name="Millares 2 14 3 2 3 2" xfId="1385" xr:uid="{00000000-0005-0000-0000-000068050000}"/>
    <cellStyle name="Millares 2 14 3 2 3 2 2" xfId="1386" xr:uid="{00000000-0005-0000-0000-000069050000}"/>
    <cellStyle name="Millares 2 14 3 2 3 2 2 2" xfId="1387" xr:uid="{00000000-0005-0000-0000-00006A050000}"/>
    <cellStyle name="Millares 2 14 3 2 3 2 2 2 2" xfId="11540" xr:uid="{29E84356-B2E4-489A-B62F-876476C562DD}"/>
    <cellStyle name="Millares 2 14 3 2 3 2 2 2 3" xfId="7609" xr:uid="{87B7438F-1DB8-4A53-8DF3-7121B601577E}"/>
    <cellStyle name="Millares 2 14 3 2 3 2 2 3" xfId="9604" xr:uid="{DC4833CF-AF2E-44B2-A82D-95BCB3C943FC}"/>
    <cellStyle name="Millares 2 14 3 2 3 2 2 4" xfId="5672" xr:uid="{8E1B8AFE-9098-4AF0-A8EF-E2F1C70CBE29}"/>
    <cellStyle name="Millares 2 14 3 2 3 2 3" xfId="1388" xr:uid="{00000000-0005-0000-0000-00006B050000}"/>
    <cellStyle name="Millares 2 14 3 2 3 2 3 2" xfId="10609" xr:uid="{30FFD54C-AE78-4E9F-B081-D47E21BD2343}"/>
    <cellStyle name="Millares 2 14 3 2 3 2 3 3" xfId="6678" xr:uid="{3B10E0BE-97F1-412A-BB2C-4417DC72993E}"/>
    <cellStyle name="Millares 2 14 3 2 3 2 4" xfId="8673" xr:uid="{5680372F-FE5D-44C4-A071-5E1E34898E1A}"/>
    <cellStyle name="Millares 2 14 3 2 3 2 5" xfId="4741" xr:uid="{307DD819-8ACE-4B4A-A2FA-5D3B757EF1E9}"/>
    <cellStyle name="Millares 2 14 3 2 3 3" xfId="1389" xr:uid="{00000000-0005-0000-0000-00006C050000}"/>
    <cellStyle name="Millares 2 14 3 2 3 3 2" xfId="1390" xr:uid="{00000000-0005-0000-0000-00006D050000}"/>
    <cellStyle name="Millares 2 14 3 2 3 3 2 2" xfId="11082" xr:uid="{A3295344-2DCA-4640-A942-3F7B20644C4C}"/>
    <cellStyle name="Millares 2 14 3 2 3 3 2 3" xfId="7151" xr:uid="{F1D2AA75-66FD-4FCB-BF6C-B4D6ADD86A6F}"/>
    <cellStyle name="Millares 2 14 3 2 3 3 3" xfId="9146" xr:uid="{4C1EBAE9-EFE8-41B2-9878-A489ADE81B12}"/>
    <cellStyle name="Millares 2 14 3 2 3 3 4" xfId="5214" xr:uid="{F66DEF98-181C-4924-9430-D4C5C2A0C22B}"/>
    <cellStyle name="Millares 2 14 3 2 3 4" xfId="1391" xr:uid="{00000000-0005-0000-0000-00006E050000}"/>
    <cellStyle name="Millares 2 14 3 2 3 4 2" xfId="10154" xr:uid="{BA1A5D85-953C-4EF2-B319-28141E19AE62}"/>
    <cellStyle name="Millares 2 14 3 2 3 4 3" xfId="6223" xr:uid="{EE4B3B63-D803-4C54-A869-8A99D05D78ED}"/>
    <cellStyle name="Millares 2 14 3 2 3 5" xfId="8215" xr:uid="{55632347-EF21-49F1-B160-E4E77D7E6CA9}"/>
    <cellStyle name="Millares 2 14 3 2 3 6" xfId="4282" xr:uid="{7D724A10-F08E-4432-BB18-EC50D8AF4C29}"/>
    <cellStyle name="Millares 2 14 3 2 4" xfId="1392" xr:uid="{00000000-0005-0000-0000-00006F050000}"/>
    <cellStyle name="Millares 2 14 3 2 4 2" xfId="1393" xr:uid="{00000000-0005-0000-0000-000070050000}"/>
    <cellStyle name="Millares 2 14 3 2 4 2 2" xfId="1394" xr:uid="{00000000-0005-0000-0000-000071050000}"/>
    <cellStyle name="Millares 2 14 3 2 4 2 2 2" xfId="11538" xr:uid="{B4579A7A-54FE-4538-B493-0AF27E0C6469}"/>
    <cellStyle name="Millares 2 14 3 2 4 2 2 3" xfId="7607" xr:uid="{F403D27E-6748-4850-99FC-E8681F44A7B3}"/>
    <cellStyle name="Millares 2 14 3 2 4 2 3" xfId="9602" xr:uid="{C2DD5FFB-E17A-4BBB-BB2F-65C6B648756A}"/>
    <cellStyle name="Millares 2 14 3 2 4 2 4" xfId="5670" xr:uid="{225194EB-D891-4DE8-BE5D-787A470DF324}"/>
    <cellStyle name="Millares 2 14 3 2 4 3" xfId="1395" xr:uid="{00000000-0005-0000-0000-000072050000}"/>
    <cellStyle name="Millares 2 14 3 2 4 3 2" xfId="10607" xr:uid="{456D5383-2DA2-4523-9511-926026B00A18}"/>
    <cellStyle name="Millares 2 14 3 2 4 3 3" xfId="6676" xr:uid="{1D396D3C-20E0-477A-99EE-E513FFF59ED3}"/>
    <cellStyle name="Millares 2 14 3 2 4 4" xfId="8671" xr:uid="{2B3FC4B4-28E2-4372-918E-C0825E430EA6}"/>
    <cellStyle name="Millares 2 14 3 2 4 5" xfId="4739" xr:uid="{D1E2CD46-A78B-44B7-889B-23E123643AE4}"/>
    <cellStyle name="Millares 2 14 3 2 5" xfId="1396" xr:uid="{00000000-0005-0000-0000-000073050000}"/>
    <cellStyle name="Millares 2 14 3 2 5 2" xfId="1397" xr:uid="{00000000-0005-0000-0000-000074050000}"/>
    <cellStyle name="Millares 2 14 3 2 5 2 2" xfId="11080" xr:uid="{A5572F3C-B6EC-45F3-B3A3-90341111CAAF}"/>
    <cellStyle name="Millares 2 14 3 2 5 2 3" xfId="7149" xr:uid="{F99803E1-740C-4ED7-A509-62E804A2C6AF}"/>
    <cellStyle name="Millares 2 14 3 2 5 3" xfId="9144" xr:uid="{64395BA0-C389-42AC-AF2C-C9826CB9CAB6}"/>
    <cellStyle name="Millares 2 14 3 2 5 4" xfId="5212" xr:uid="{43E6F3D9-26F5-4DFB-A071-C78A396034F7}"/>
    <cellStyle name="Millares 2 14 3 2 6" xfId="1398" xr:uid="{00000000-0005-0000-0000-000075050000}"/>
    <cellStyle name="Millares 2 14 3 2 6 2" xfId="10152" xr:uid="{58D41CC8-5E92-478D-9753-49CC1BD7EB9D}"/>
    <cellStyle name="Millares 2 14 3 2 6 3" xfId="6221" xr:uid="{8788C50C-FF79-4AF7-BCD3-68CC4F89FA77}"/>
    <cellStyle name="Millares 2 14 3 2 7" xfId="8213" xr:uid="{B3B52B0F-538B-419F-83EB-A692671F8601}"/>
    <cellStyle name="Millares 2 14 3 2 8" xfId="4280" xr:uid="{3A5F7655-2FCE-4068-A1EF-F975E18B0978}"/>
    <cellStyle name="Millares 2 14 3 3" xfId="1399" xr:uid="{00000000-0005-0000-0000-000076050000}"/>
    <cellStyle name="Millares 2 14 3 3 2" xfId="1400" xr:uid="{00000000-0005-0000-0000-000077050000}"/>
    <cellStyle name="Millares 2 14 3 3 2 2" xfId="1401" xr:uid="{00000000-0005-0000-0000-000078050000}"/>
    <cellStyle name="Millares 2 14 3 3 2 2 2" xfId="1402" xr:uid="{00000000-0005-0000-0000-000079050000}"/>
    <cellStyle name="Millares 2 14 3 3 2 2 2 2" xfId="11541" xr:uid="{DA96041E-AFF5-4592-BD22-126FAD3E249F}"/>
    <cellStyle name="Millares 2 14 3 3 2 2 2 3" xfId="7610" xr:uid="{89C0E9FA-B1C9-4FA5-AB8C-03CF9FC1AA2D}"/>
    <cellStyle name="Millares 2 14 3 3 2 2 3" xfId="9605" xr:uid="{4347024B-8D61-4DE4-983F-9F9C88FB0701}"/>
    <cellStyle name="Millares 2 14 3 3 2 2 4" xfId="5673" xr:uid="{7C3129B5-E92A-4CE2-B48E-6507E83D159A}"/>
    <cellStyle name="Millares 2 14 3 3 2 3" xfId="1403" xr:uid="{00000000-0005-0000-0000-00007A050000}"/>
    <cellStyle name="Millares 2 14 3 3 2 3 2" xfId="10610" xr:uid="{807E62C0-9BF4-4FCA-91DE-3FCA0FF6953D}"/>
    <cellStyle name="Millares 2 14 3 3 2 3 3" xfId="6679" xr:uid="{43BF8814-6128-4C2C-AAAD-C9492A9CDCE7}"/>
    <cellStyle name="Millares 2 14 3 3 2 4" xfId="8674" xr:uid="{5598E7DA-5E55-4D96-B089-2C2997970883}"/>
    <cellStyle name="Millares 2 14 3 3 2 5" xfId="4742" xr:uid="{D6BF0C42-A4BE-457B-9198-CE6843465F18}"/>
    <cellStyle name="Millares 2 14 3 3 3" xfId="1404" xr:uid="{00000000-0005-0000-0000-00007B050000}"/>
    <cellStyle name="Millares 2 14 3 3 3 2" xfId="1405" xr:uid="{00000000-0005-0000-0000-00007C050000}"/>
    <cellStyle name="Millares 2 14 3 3 3 2 2" xfId="11083" xr:uid="{56298649-4C17-4FBB-9ED4-7B7A3115636C}"/>
    <cellStyle name="Millares 2 14 3 3 3 2 3" xfId="7152" xr:uid="{C51E90BF-4E30-4A64-B04C-F573B9DD63B4}"/>
    <cellStyle name="Millares 2 14 3 3 3 3" xfId="9147" xr:uid="{1C5ED48F-C858-4532-A1D4-8AB37FD95794}"/>
    <cellStyle name="Millares 2 14 3 3 3 4" xfId="5215" xr:uid="{320C825A-4862-48F8-9B52-405609C19173}"/>
    <cellStyle name="Millares 2 14 3 3 4" xfId="1406" xr:uid="{00000000-0005-0000-0000-00007D050000}"/>
    <cellStyle name="Millares 2 14 3 3 4 2" xfId="10155" xr:uid="{7DF77CB2-D3AB-4012-A9FF-BB3690E24630}"/>
    <cellStyle name="Millares 2 14 3 3 4 3" xfId="6224" xr:uid="{79C3594D-C7FD-4F07-82F3-4997F8C4BF04}"/>
    <cellStyle name="Millares 2 14 3 3 5" xfId="8216" xr:uid="{4EE2DAA1-6A9E-4746-B379-E5AF0B61FED1}"/>
    <cellStyle name="Millares 2 14 3 3 6" xfId="4283" xr:uid="{1867AFAC-C1C2-4C4E-9645-CC00E18DE747}"/>
    <cellStyle name="Millares 2 14 3 4" xfId="1407" xr:uid="{00000000-0005-0000-0000-00007E050000}"/>
    <cellStyle name="Millares 2 14 3 4 2" xfId="1408" xr:uid="{00000000-0005-0000-0000-00007F050000}"/>
    <cellStyle name="Millares 2 14 3 4 2 2" xfId="1409" xr:uid="{00000000-0005-0000-0000-000080050000}"/>
    <cellStyle name="Millares 2 14 3 4 2 2 2" xfId="1410" xr:uid="{00000000-0005-0000-0000-000081050000}"/>
    <cellStyle name="Millares 2 14 3 4 2 2 2 2" xfId="11542" xr:uid="{DF59B1DD-E5A7-4A03-9611-F8FAB25D01E4}"/>
    <cellStyle name="Millares 2 14 3 4 2 2 2 3" xfId="7611" xr:uid="{D27F114B-8EA1-4D5C-B1A3-1FDFFBF71AB5}"/>
    <cellStyle name="Millares 2 14 3 4 2 2 3" xfId="9606" xr:uid="{4BF93482-CB49-4643-B1A0-EE21C97E1E9E}"/>
    <cellStyle name="Millares 2 14 3 4 2 2 4" xfId="5674" xr:uid="{492F5AC5-92C0-4F8D-88CC-09E53637E5F6}"/>
    <cellStyle name="Millares 2 14 3 4 2 3" xfId="1411" xr:uid="{00000000-0005-0000-0000-000082050000}"/>
    <cellStyle name="Millares 2 14 3 4 2 3 2" xfId="10611" xr:uid="{366ECC2E-D6EA-451C-9DEA-3BBBDDD356B5}"/>
    <cellStyle name="Millares 2 14 3 4 2 3 3" xfId="6680" xr:uid="{4F458B0F-1B11-433E-83DF-42F375D48F3A}"/>
    <cellStyle name="Millares 2 14 3 4 2 4" xfId="8675" xr:uid="{3566544F-DBB5-4993-98AA-606C9BFCC7DD}"/>
    <cellStyle name="Millares 2 14 3 4 2 5" xfId="4743" xr:uid="{8314EE68-B8C8-4818-91FC-C102BBFCFF63}"/>
    <cellStyle name="Millares 2 14 3 4 3" xfId="1412" xr:uid="{00000000-0005-0000-0000-000083050000}"/>
    <cellStyle name="Millares 2 14 3 4 3 2" xfId="1413" xr:uid="{00000000-0005-0000-0000-000084050000}"/>
    <cellStyle name="Millares 2 14 3 4 3 2 2" xfId="11084" xr:uid="{EC8C75E4-9A12-409E-A864-8D73BE5A0D6E}"/>
    <cellStyle name="Millares 2 14 3 4 3 2 3" xfId="7153" xr:uid="{14B4926A-5492-4838-A7CC-B719495495D1}"/>
    <cellStyle name="Millares 2 14 3 4 3 3" xfId="9148" xr:uid="{51318BC0-A514-462D-A21D-B8573D7E86A1}"/>
    <cellStyle name="Millares 2 14 3 4 3 4" xfId="5216" xr:uid="{41C413FA-9D1C-4F1E-9C5A-108B4E490A1F}"/>
    <cellStyle name="Millares 2 14 3 4 4" xfId="1414" xr:uid="{00000000-0005-0000-0000-000085050000}"/>
    <cellStyle name="Millares 2 14 3 4 4 2" xfId="10156" xr:uid="{10444EE4-9EFA-446E-BCED-A9D2B16F6D1A}"/>
    <cellStyle name="Millares 2 14 3 4 4 3" xfId="6225" xr:uid="{63B75727-C2F8-42B9-B4D0-92AED8D8094F}"/>
    <cellStyle name="Millares 2 14 3 4 5" xfId="8217" xr:uid="{1F9EA9E5-320A-4A37-AD58-4ECB8CE862BC}"/>
    <cellStyle name="Millares 2 14 3 4 6" xfId="4284" xr:uid="{FE75D3F5-1019-4DA6-8650-895EE01D35B2}"/>
    <cellStyle name="Millares 2 14 3 5" xfId="1415" xr:uid="{00000000-0005-0000-0000-000086050000}"/>
    <cellStyle name="Millares 2 14 3 5 2" xfId="1416" xr:uid="{00000000-0005-0000-0000-000087050000}"/>
    <cellStyle name="Millares 2 14 3 5 2 2" xfId="1417" xr:uid="{00000000-0005-0000-0000-000088050000}"/>
    <cellStyle name="Millares 2 14 3 5 2 2 2" xfId="11537" xr:uid="{7716CAC7-86A3-4AB8-8D0A-592A8A4A1522}"/>
    <cellStyle name="Millares 2 14 3 5 2 2 3" xfId="7606" xr:uid="{7A275A59-768B-4554-A56E-1141033280C9}"/>
    <cellStyle name="Millares 2 14 3 5 2 3" xfId="9601" xr:uid="{678BC01F-F45D-42ED-8B62-6E37686C7F2B}"/>
    <cellStyle name="Millares 2 14 3 5 2 4" xfId="5669" xr:uid="{DA21D3AC-3822-4142-9B39-B5C96EDE3C4C}"/>
    <cellStyle name="Millares 2 14 3 5 3" xfId="1418" xr:uid="{00000000-0005-0000-0000-000089050000}"/>
    <cellStyle name="Millares 2 14 3 5 3 2" xfId="10606" xr:uid="{7B663735-88BB-43DA-8890-8CD0D6FCC717}"/>
    <cellStyle name="Millares 2 14 3 5 3 3" xfId="6675" xr:uid="{5FA09CBE-D962-435E-ACDF-5122EF671940}"/>
    <cellStyle name="Millares 2 14 3 5 4" xfId="8670" xr:uid="{39BD4602-8144-454C-A291-ECC3E04E9959}"/>
    <cellStyle name="Millares 2 14 3 5 5" xfId="4738" xr:uid="{05481B83-F25E-43E8-848F-C72AF3CDAF0E}"/>
    <cellStyle name="Millares 2 14 3 6" xfId="1419" xr:uid="{00000000-0005-0000-0000-00008A050000}"/>
    <cellStyle name="Millares 2 14 3 6 2" xfId="1420" xr:uid="{00000000-0005-0000-0000-00008B050000}"/>
    <cellStyle name="Millares 2 14 3 6 2 2" xfId="11079" xr:uid="{BA127951-F5BE-4FDA-B7E4-491C231156CD}"/>
    <cellStyle name="Millares 2 14 3 6 2 3" xfId="7148" xr:uid="{5AC247B7-0E98-4D36-963C-934A7910FA2E}"/>
    <cellStyle name="Millares 2 14 3 6 3" xfId="9143" xr:uid="{51244F05-B59F-4C7F-8518-C4D5AE248C9E}"/>
    <cellStyle name="Millares 2 14 3 6 4" xfId="5211" xr:uid="{EFAA360B-6BCB-4543-825A-AEFE05303417}"/>
    <cellStyle name="Millares 2 14 3 7" xfId="1421" xr:uid="{00000000-0005-0000-0000-00008C050000}"/>
    <cellStyle name="Millares 2 14 3 7 2" xfId="10151" xr:uid="{748BA062-C6B0-442F-92C5-F910FF8032F7}"/>
    <cellStyle name="Millares 2 14 3 7 3" xfId="6220" xr:uid="{6D77B889-F0EB-4399-9DF1-29D5BD874964}"/>
    <cellStyle name="Millares 2 14 3 8" xfId="8212" xr:uid="{1A6C865E-FC30-4909-8593-63B4FE435B59}"/>
    <cellStyle name="Millares 2 14 3 9" xfId="4279" xr:uid="{ACB39366-E6C8-4C03-B804-BD898B0B3259}"/>
    <cellStyle name="Millares 2 14 4" xfId="1422" xr:uid="{00000000-0005-0000-0000-00008D050000}"/>
    <cellStyle name="Millares 2 14 4 2" xfId="1423" xr:uid="{00000000-0005-0000-0000-00008E050000}"/>
    <cellStyle name="Millares 2 14 4 2 2" xfId="1424" xr:uid="{00000000-0005-0000-0000-00008F050000}"/>
    <cellStyle name="Millares 2 14 4 2 2 2" xfId="1425" xr:uid="{00000000-0005-0000-0000-000090050000}"/>
    <cellStyle name="Millares 2 14 4 2 2 2 2" xfId="1426" xr:uid="{00000000-0005-0000-0000-000091050000}"/>
    <cellStyle name="Millares 2 14 4 2 2 2 2 2" xfId="1427" xr:uid="{00000000-0005-0000-0000-000092050000}"/>
    <cellStyle name="Millares 2 14 4 2 2 2 2 2 2" xfId="11545" xr:uid="{7D994AC2-6FD6-443B-825A-545DEDA0D040}"/>
    <cellStyle name="Millares 2 14 4 2 2 2 2 2 3" xfId="7614" xr:uid="{6387DEB7-6F07-4520-A959-B9B7A20CAB79}"/>
    <cellStyle name="Millares 2 14 4 2 2 2 2 3" xfId="9609" xr:uid="{222F4191-BF96-4908-A7C2-FC10FDE4640D}"/>
    <cellStyle name="Millares 2 14 4 2 2 2 2 4" xfId="5677" xr:uid="{142E54B0-16E7-49B3-A659-BC9641926F08}"/>
    <cellStyle name="Millares 2 14 4 2 2 2 3" xfId="1428" xr:uid="{00000000-0005-0000-0000-000093050000}"/>
    <cellStyle name="Millares 2 14 4 2 2 2 3 2" xfId="10614" xr:uid="{A8ED27E0-E5A5-4A61-9A46-EA5A028C2B59}"/>
    <cellStyle name="Millares 2 14 4 2 2 2 3 3" xfId="6683" xr:uid="{580182B0-DAED-444F-8B93-999A69CF84BE}"/>
    <cellStyle name="Millares 2 14 4 2 2 2 4" xfId="8678" xr:uid="{8DD4685B-9151-4409-9495-43301B499588}"/>
    <cellStyle name="Millares 2 14 4 2 2 2 5" xfId="4746" xr:uid="{5AD8E6C8-D0B5-4150-905A-EC1CD99B9D5A}"/>
    <cellStyle name="Millares 2 14 4 2 2 3" xfId="1429" xr:uid="{00000000-0005-0000-0000-000094050000}"/>
    <cellStyle name="Millares 2 14 4 2 2 3 2" xfId="1430" xr:uid="{00000000-0005-0000-0000-000095050000}"/>
    <cellStyle name="Millares 2 14 4 2 2 3 2 2" xfId="11087" xr:uid="{07193C5A-25A3-413E-8160-70A3F38CCEA7}"/>
    <cellStyle name="Millares 2 14 4 2 2 3 2 3" xfId="7156" xr:uid="{06F6E353-2594-4442-89EF-353ABEE9729C}"/>
    <cellStyle name="Millares 2 14 4 2 2 3 3" xfId="9151" xr:uid="{8C285380-CA87-4662-B2A3-0A8BA269970B}"/>
    <cellStyle name="Millares 2 14 4 2 2 3 4" xfId="5219" xr:uid="{F51FFA50-BF72-4029-B9FB-2B58B15B3B1C}"/>
    <cellStyle name="Millares 2 14 4 2 2 4" xfId="1431" xr:uid="{00000000-0005-0000-0000-000096050000}"/>
    <cellStyle name="Millares 2 14 4 2 2 4 2" xfId="10159" xr:uid="{4D495D52-C83A-4A6F-BC35-186C0E033D7A}"/>
    <cellStyle name="Millares 2 14 4 2 2 4 3" xfId="6228" xr:uid="{A2665671-5149-4433-9F92-637ABACE92B9}"/>
    <cellStyle name="Millares 2 14 4 2 2 5" xfId="8220" xr:uid="{EDC37713-E1F7-4B8D-A5ED-425D6BD61A50}"/>
    <cellStyle name="Millares 2 14 4 2 2 6" xfId="4287" xr:uid="{83427E22-2476-43F3-B337-3C4F53612FEC}"/>
    <cellStyle name="Millares 2 14 4 2 3" xfId="1432" xr:uid="{00000000-0005-0000-0000-000097050000}"/>
    <cellStyle name="Millares 2 14 4 2 3 2" xfId="1433" xr:uid="{00000000-0005-0000-0000-000098050000}"/>
    <cellStyle name="Millares 2 14 4 2 3 2 2" xfId="1434" xr:uid="{00000000-0005-0000-0000-000099050000}"/>
    <cellStyle name="Millares 2 14 4 2 3 2 2 2" xfId="1435" xr:uid="{00000000-0005-0000-0000-00009A050000}"/>
    <cellStyle name="Millares 2 14 4 2 3 2 2 2 2" xfId="11546" xr:uid="{9A9BC9A5-2722-4A82-BC88-74F94A141F01}"/>
    <cellStyle name="Millares 2 14 4 2 3 2 2 2 3" xfId="7615" xr:uid="{17609E00-FB44-480E-8B64-4EC657F223D4}"/>
    <cellStyle name="Millares 2 14 4 2 3 2 2 3" xfId="9610" xr:uid="{82798196-49F7-4277-8ABA-DDBEBF53557F}"/>
    <cellStyle name="Millares 2 14 4 2 3 2 2 4" xfId="5678" xr:uid="{45BBAD12-D7AC-46BF-A78F-BBB426931E84}"/>
    <cellStyle name="Millares 2 14 4 2 3 2 3" xfId="1436" xr:uid="{00000000-0005-0000-0000-00009B050000}"/>
    <cellStyle name="Millares 2 14 4 2 3 2 3 2" xfId="10615" xr:uid="{5147464B-2DE9-4EFC-BC7F-3E1938162028}"/>
    <cellStyle name="Millares 2 14 4 2 3 2 3 3" xfId="6684" xr:uid="{6D0B2636-91B4-4D4D-A545-B1978B48D356}"/>
    <cellStyle name="Millares 2 14 4 2 3 2 4" xfId="8679" xr:uid="{7082E7A7-7F1D-4806-A026-EFA59A8E5B38}"/>
    <cellStyle name="Millares 2 14 4 2 3 2 5" xfId="4747" xr:uid="{BC4295E7-B46A-4594-8AF1-8C443C557BF7}"/>
    <cellStyle name="Millares 2 14 4 2 3 3" xfId="1437" xr:uid="{00000000-0005-0000-0000-00009C050000}"/>
    <cellStyle name="Millares 2 14 4 2 3 3 2" xfId="1438" xr:uid="{00000000-0005-0000-0000-00009D050000}"/>
    <cellStyle name="Millares 2 14 4 2 3 3 2 2" xfId="11088" xr:uid="{D4E45287-6856-4701-AC72-0E217BDADD07}"/>
    <cellStyle name="Millares 2 14 4 2 3 3 2 3" xfId="7157" xr:uid="{0958FE2E-2CE0-491F-868A-8C81FA362180}"/>
    <cellStyle name="Millares 2 14 4 2 3 3 3" xfId="9152" xr:uid="{93591EFC-1959-4413-AC6C-82711896E337}"/>
    <cellStyle name="Millares 2 14 4 2 3 3 4" xfId="5220" xr:uid="{1D068DAB-E96B-4BE8-B3C7-CB51AA7C05CF}"/>
    <cellStyle name="Millares 2 14 4 2 3 4" xfId="1439" xr:uid="{00000000-0005-0000-0000-00009E050000}"/>
    <cellStyle name="Millares 2 14 4 2 3 4 2" xfId="10160" xr:uid="{E58AD3E2-1D3D-4C28-AA80-C1157B69AEFF}"/>
    <cellStyle name="Millares 2 14 4 2 3 4 3" xfId="6229" xr:uid="{A2CC2DBF-54D6-4649-B17A-32CF12930FDE}"/>
    <cellStyle name="Millares 2 14 4 2 3 5" xfId="8221" xr:uid="{9242E45E-4C76-41FD-8F7E-843B243BF683}"/>
    <cellStyle name="Millares 2 14 4 2 3 6" xfId="4288" xr:uid="{73AD4F73-31E5-4678-9F10-FCAE70410F28}"/>
    <cellStyle name="Millares 2 14 4 2 4" xfId="1440" xr:uid="{00000000-0005-0000-0000-00009F050000}"/>
    <cellStyle name="Millares 2 14 4 2 4 2" xfId="1441" xr:uid="{00000000-0005-0000-0000-0000A0050000}"/>
    <cellStyle name="Millares 2 14 4 2 4 2 2" xfId="1442" xr:uid="{00000000-0005-0000-0000-0000A1050000}"/>
    <cellStyle name="Millares 2 14 4 2 4 2 2 2" xfId="11544" xr:uid="{794AFCD3-61E8-4436-BE62-F0D1D39F52B7}"/>
    <cellStyle name="Millares 2 14 4 2 4 2 2 3" xfId="7613" xr:uid="{A23434A0-4B95-4E87-88B9-C2C8E0782724}"/>
    <cellStyle name="Millares 2 14 4 2 4 2 3" xfId="9608" xr:uid="{1C93E97D-9F0B-4CF4-B416-8296D9A91D16}"/>
    <cellStyle name="Millares 2 14 4 2 4 2 4" xfId="5676" xr:uid="{ACE5C6A9-C5BA-4962-B193-63E4C3C60153}"/>
    <cellStyle name="Millares 2 14 4 2 4 3" xfId="1443" xr:uid="{00000000-0005-0000-0000-0000A2050000}"/>
    <cellStyle name="Millares 2 14 4 2 4 3 2" xfId="10613" xr:uid="{0A7445C6-AB8C-4059-AE7B-CBE27E149427}"/>
    <cellStyle name="Millares 2 14 4 2 4 3 3" xfId="6682" xr:uid="{C461B3BA-973C-4F9C-9B2D-91264F8D13ED}"/>
    <cellStyle name="Millares 2 14 4 2 4 4" xfId="8677" xr:uid="{12560135-249C-4ADE-AB90-2C587D02D66C}"/>
    <cellStyle name="Millares 2 14 4 2 4 5" xfId="4745" xr:uid="{D2726470-1609-4DA2-A404-D846579AFD72}"/>
    <cellStyle name="Millares 2 14 4 2 5" xfId="1444" xr:uid="{00000000-0005-0000-0000-0000A3050000}"/>
    <cellStyle name="Millares 2 14 4 2 5 2" xfId="1445" xr:uid="{00000000-0005-0000-0000-0000A4050000}"/>
    <cellStyle name="Millares 2 14 4 2 5 2 2" xfId="11086" xr:uid="{05B84D96-DDAB-43EC-B8B2-48226D08C1FD}"/>
    <cellStyle name="Millares 2 14 4 2 5 2 3" xfId="7155" xr:uid="{1C1DAEAD-C782-4B60-9945-53E49114609C}"/>
    <cellStyle name="Millares 2 14 4 2 5 3" xfId="9150" xr:uid="{75ED5864-FC6A-4DAB-9218-052EEF6AC2F8}"/>
    <cellStyle name="Millares 2 14 4 2 5 4" xfId="5218" xr:uid="{297F61B8-25AC-492B-819E-E23D22BBF19F}"/>
    <cellStyle name="Millares 2 14 4 2 6" xfId="1446" xr:uid="{00000000-0005-0000-0000-0000A5050000}"/>
    <cellStyle name="Millares 2 14 4 2 6 2" xfId="10158" xr:uid="{78ECE545-7701-423E-BB48-78FF486F3D24}"/>
    <cellStyle name="Millares 2 14 4 2 6 3" xfId="6227" xr:uid="{654B6DBC-4152-40EB-86A1-81B145C66157}"/>
    <cellStyle name="Millares 2 14 4 2 7" xfId="8219" xr:uid="{D3A79BB5-C81A-4FE5-AA84-BD4CCF16F3E1}"/>
    <cellStyle name="Millares 2 14 4 2 8" xfId="4286" xr:uid="{1885FD79-3AC9-476D-8A65-407D29FFC378}"/>
    <cellStyle name="Millares 2 14 4 3" xfId="1447" xr:uid="{00000000-0005-0000-0000-0000A6050000}"/>
    <cellStyle name="Millares 2 14 4 3 2" xfId="1448" xr:uid="{00000000-0005-0000-0000-0000A7050000}"/>
    <cellStyle name="Millares 2 14 4 3 2 2" xfId="1449" xr:uid="{00000000-0005-0000-0000-0000A8050000}"/>
    <cellStyle name="Millares 2 14 4 3 2 2 2" xfId="1450" xr:uid="{00000000-0005-0000-0000-0000A9050000}"/>
    <cellStyle name="Millares 2 14 4 3 2 2 2 2" xfId="11547" xr:uid="{085BBE64-AAA8-4B38-BB52-85C170232AAA}"/>
    <cellStyle name="Millares 2 14 4 3 2 2 2 3" xfId="7616" xr:uid="{60390F8C-91B3-48BE-B156-D0910F524788}"/>
    <cellStyle name="Millares 2 14 4 3 2 2 3" xfId="9611" xr:uid="{CCA6F623-ED27-4259-BA2B-A63D73CFDE71}"/>
    <cellStyle name="Millares 2 14 4 3 2 2 4" xfId="5679" xr:uid="{3CDB9354-A0A6-4EF2-86E0-ED8326B21BCC}"/>
    <cellStyle name="Millares 2 14 4 3 2 3" xfId="1451" xr:uid="{00000000-0005-0000-0000-0000AA050000}"/>
    <cellStyle name="Millares 2 14 4 3 2 3 2" xfId="10616" xr:uid="{F8B880A0-D378-4489-AF68-9AFE59CC17B5}"/>
    <cellStyle name="Millares 2 14 4 3 2 3 3" xfId="6685" xr:uid="{2985491E-8049-4282-AFD9-7DF223C9A1B9}"/>
    <cellStyle name="Millares 2 14 4 3 2 4" xfId="8680" xr:uid="{EBFCE327-159E-468B-918E-EEC99D3EE51A}"/>
    <cellStyle name="Millares 2 14 4 3 2 5" xfId="4748" xr:uid="{8184B2BE-4443-4150-B57E-2346536EB667}"/>
    <cellStyle name="Millares 2 14 4 3 3" xfId="1452" xr:uid="{00000000-0005-0000-0000-0000AB050000}"/>
    <cellStyle name="Millares 2 14 4 3 3 2" xfId="1453" xr:uid="{00000000-0005-0000-0000-0000AC050000}"/>
    <cellStyle name="Millares 2 14 4 3 3 2 2" xfId="11089" xr:uid="{972DFE58-8962-4861-8E95-17B77FE99EEA}"/>
    <cellStyle name="Millares 2 14 4 3 3 2 3" xfId="7158" xr:uid="{4FF66D09-AA1D-40B1-B896-82DC0471B911}"/>
    <cellStyle name="Millares 2 14 4 3 3 3" xfId="9153" xr:uid="{1587143F-122C-4FDD-B367-C43326CD4A84}"/>
    <cellStyle name="Millares 2 14 4 3 3 4" xfId="5221" xr:uid="{DE93411E-167A-4A19-80BA-1585AFD6ACFF}"/>
    <cellStyle name="Millares 2 14 4 3 4" xfId="1454" xr:uid="{00000000-0005-0000-0000-0000AD050000}"/>
    <cellStyle name="Millares 2 14 4 3 4 2" xfId="10161" xr:uid="{5948B40E-06A8-4AB2-9EA2-121017A547AF}"/>
    <cellStyle name="Millares 2 14 4 3 4 3" xfId="6230" xr:uid="{F1354070-5ADB-4F3C-B75E-7942519F91BF}"/>
    <cellStyle name="Millares 2 14 4 3 5" xfId="8222" xr:uid="{977A76F6-520E-4077-861F-AB549AF739F8}"/>
    <cellStyle name="Millares 2 14 4 3 6" xfId="4289" xr:uid="{A4E2B045-F290-483C-84B0-3357B9FDBEA1}"/>
    <cellStyle name="Millares 2 14 4 4" xfId="1455" xr:uid="{00000000-0005-0000-0000-0000AE050000}"/>
    <cellStyle name="Millares 2 14 4 4 2" xfId="1456" xr:uid="{00000000-0005-0000-0000-0000AF050000}"/>
    <cellStyle name="Millares 2 14 4 4 2 2" xfId="1457" xr:uid="{00000000-0005-0000-0000-0000B0050000}"/>
    <cellStyle name="Millares 2 14 4 4 2 2 2" xfId="1458" xr:uid="{00000000-0005-0000-0000-0000B1050000}"/>
    <cellStyle name="Millares 2 14 4 4 2 2 2 2" xfId="11548" xr:uid="{B27CC809-6350-4446-BCD2-6E96872A7CFA}"/>
    <cellStyle name="Millares 2 14 4 4 2 2 2 3" xfId="7617" xr:uid="{B34CA175-239C-499A-BADA-DBBE8EB45400}"/>
    <cellStyle name="Millares 2 14 4 4 2 2 3" xfId="9612" xr:uid="{55FDF57E-B07A-43A8-B8F3-C413267B3954}"/>
    <cellStyle name="Millares 2 14 4 4 2 2 4" xfId="5680" xr:uid="{40BCD7C5-89D7-436F-860D-9FC03C73DCED}"/>
    <cellStyle name="Millares 2 14 4 4 2 3" xfId="1459" xr:uid="{00000000-0005-0000-0000-0000B2050000}"/>
    <cellStyle name="Millares 2 14 4 4 2 3 2" xfId="10617" xr:uid="{3376AFEA-94A7-49DC-A6BA-ACDF2E2CFAAD}"/>
    <cellStyle name="Millares 2 14 4 4 2 3 3" xfId="6686" xr:uid="{F42E3D18-313E-4EA4-9147-324EAF7D3456}"/>
    <cellStyle name="Millares 2 14 4 4 2 4" xfId="8681" xr:uid="{EEDBEC8E-23E5-4558-938D-F80C23888F72}"/>
    <cellStyle name="Millares 2 14 4 4 2 5" xfId="4749" xr:uid="{31A57C6B-B3A4-4B80-BF82-3E8E40528E87}"/>
    <cellStyle name="Millares 2 14 4 4 3" xfId="1460" xr:uid="{00000000-0005-0000-0000-0000B3050000}"/>
    <cellStyle name="Millares 2 14 4 4 3 2" xfId="1461" xr:uid="{00000000-0005-0000-0000-0000B4050000}"/>
    <cellStyle name="Millares 2 14 4 4 3 2 2" xfId="11090" xr:uid="{7EA62371-AAF5-4549-A8DE-8FE7ED8E6C7E}"/>
    <cellStyle name="Millares 2 14 4 4 3 2 3" xfId="7159" xr:uid="{7D93F091-ED51-419C-BF5B-44638609ED4A}"/>
    <cellStyle name="Millares 2 14 4 4 3 3" xfId="9154" xr:uid="{BCE6284C-23D9-4C95-99B8-BE7A61720BD2}"/>
    <cellStyle name="Millares 2 14 4 4 3 4" xfId="5222" xr:uid="{31DB8652-B715-48EB-97B1-F222A223E8E4}"/>
    <cellStyle name="Millares 2 14 4 4 4" xfId="1462" xr:uid="{00000000-0005-0000-0000-0000B5050000}"/>
    <cellStyle name="Millares 2 14 4 4 4 2" xfId="10162" xr:uid="{98EB6840-7C43-4463-8C69-25FE318D9DEC}"/>
    <cellStyle name="Millares 2 14 4 4 4 3" xfId="6231" xr:uid="{0EA7BE5D-07F2-491D-9229-5D2BCBC32633}"/>
    <cellStyle name="Millares 2 14 4 4 5" xfId="8223" xr:uid="{DD88AB26-DC8E-4480-87E6-C15F21B80B93}"/>
    <cellStyle name="Millares 2 14 4 4 6" xfId="4290" xr:uid="{18665626-99FE-40AD-B649-ACF43869F5DB}"/>
    <cellStyle name="Millares 2 14 4 5" xfId="1463" xr:uid="{00000000-0005-0000-0000-0000B6050000}"/>
    <cellStyle name="Millares 2 14 4 5 2" xfId="1464" xr:uid="{00000000-0005-0000-0000-0000B7050000}"/>
    <cellStyle name="Millares 2 14 4 5 2 2" xfId="1465" xr:uid="{00000000-0005-0000-0000-0000B8050000}"/>
    <cellStyle name="Millares 2 14 4 5 2 2 2" xfId="11543" xr:uid="{32F426FD-E8FF-4F68-A55A-FA77CEE31B8C}"/>
    <cellStyle name="Millares 2 14 4 5 2 2 3" xfId="7612" xr:uid="{D3460F68-EB99-4565-8500-E22C12107939}"/>
    <cellStyle name="Millares 2 14 4 5 2 3" xfId="9607" xr:uid="{CEF987D0-EF4E-4600-A665-9D48AA338144}"/>
    <cellStyle name="Millares 2 14 4 5 2 4" xfId="5675" xr:uid="{6AB8B9C8-9120-4405-A393-88F08512BD72}"/>
    <cellStyle name="Millares 2 14 4 5 3" xfId="1466" xr:uid="{00000000-0005-0000-0000-0000B9050000}"/>
    <cellStyle name="Millares 2 14 4 5 3 2" xfId="10612" xr:uid="{A520DD2B-39C6-4912-AE81-11236C6E3BE4}"/>
    <cellStyle name="Millares 2 14 4 5 3 3" xfId="6681" xr:uid="{1EDCD8A9-87C6-4FBE-B7C7-F23EC37B3B84}"/>
    <cellStyle name="Millares 2 14 4 5 4" xfId="8676" xr:uid="{6B87547B-53E1-45B4-911E-E51085371E4A}"/>
    <cellStyle name="Millares 2 14 4 5 5" xfId="4744" xr:uid="{19D19316-EEAD-45D8-BD19-869350038431}"/>
    <cellStyle name="Millares 2 14 4 6" xfId="1467" xr:uid="{00000000-0005-0000-0000-0000BA050000}"/>
    <cellStyle name="Millares 2 14 4 6 2" xfId="1468" xr:uid="{00000000-0005-0000-0000-0000BB050000}"/>
    <cellStyle name="Millares 2 14 4 6 2 2" xfId="11085" xr:uid="{36BDC914-96AF-44F5-B498-DF9E2CFEAE1E}"/>
    <cellStyle name="Millares 2 14 4 6 2 3" xfId="7154" xr:uid="{6A588B86-E3A1-4E71-8319-0C9E6BBA28A3}"/>
    <cellStyle name="Millares 2 14 4 6 3" xfId="9149" xr:uid="{8D665B84-77F0-4687-8E39-FE8F7AFC0FA3}"/>
    <cellStyle name="Millares 2 14 4 6 4" xfId="5217" xr:uid="{7A30EBA4-F320-40BE-9C6B-12C50A60345F}"/>
    <cellStyle name="Millares 2 14 4 7" xfId="1469" xr:uid="{00000000-0005-0000-0000-0000BC050000}"/>
    <cellStyle name="Millares 2 14 4 7 2" xfId="10157" xr:uid="{A5C683BC-06AA-4721-A0D3-8876CD7683F4}"/>
    <cellStyle name="Millares 2 14 4 7 3" xfId="6226" xr:uid="{87B4E521-6841-4A67-8953-10A8828A906B}"/>
    <cellStyle name="Millares 2 14 4 8" xfId="8218" xr:uid="{25D63436-42BA-4D33-A8DE-D620E4F8F115}"/>
    <cellStyle name="Millares 2 14 4 9" xfId="4285" xr:uid="{6A3458F3-5DB4-4B28-8481-9BC46175D798}"/>
    <cellStyle name="Millares 2 14 5" xfId="1470" xr:uid="{00000000-0005-0000-0000-0000BD050000}"/>
    <cellStyle name="Millares 2 14 5 2" xfId="1471" xr:uid="{00000000-0005-0000-0000-0000BE050000}"/>
    <cellStyle name="Millares 2 14 5 2 2" xfId="1472" xr:uid="{00000000-0005-0000-0000-0000BF050000}"/>
    <cellStyle name="Millares 2 14 5 2 2 2" xfId="1473" xr:uid="{00000000-0005-0000-0000-0000C0050000}"/>
    <cellStyle name="Millares 2 14 5 2 2 2 2" xfId="1474" xr:uid="{00000000-0005-0000-0000-0000C1050000}"/>
    <cellStyle name="Millares 2 14 5 2 2 2 2 2" xfId="11550" xr:uid="{AC7687B4-3169-4338-AE77-411555B96A5C}"/>
    <cellStyle name="Millares 2 14 5 2 2 2 2 3" xfId="7619" xr:uid="{FCF5DF2E-901A-4229-B77A-51096E8F452E}"/>
    <cellStyle name="Millares 2 14 5 2 2 2 3" xfId="9614" xr:uid="{51746A2C-5F4C-467E-B37F-4701C5DE125A}"/>
    <cellStyle name="Millares 2 14 5 2 2 2 4" xfId="5682" xr:uid="{1D2CD214-217B-47F1-B031-51F86D685CA1}"/>
    <cellStyle name="Millares 2 14 5 2 2 3" xfId="1475" xr:uid="{00000000-0005-0000-0000-0000C2050000}"/>
    <cellStyle name="Millares 2 14 5 2 2 3 2" xfId="10619" xr:uid="{EB1A3078-8F61-4C8F-B612-06D1ADCA5B1F}"/>
    <cellStyle name="Millares 2 14 5 2 2 3 3" xfId="6688" xr:uid="{C37A8B6F-B2C7-4C5D-93BB-E500C6ECD487}"/>
    <cellStyle name="Millares 2 14 5 2 2 4" xfId="8683" xr:uid="{9C416119-4B27-43D3-9853-3AF8F22FB250}"/>
    <cellStyle name="Millares 2 14 5 2 2 5" xfId="4751" xr:uid="{2CAF5CEB-1CBB-4B9E-9F8A-28392C6E1365}"/>
    <cellStyle name="Millares 2 14 5 2 3" xfId="1476" xr:uid="{00000000-0005-0000-0000-0000C3050000}"/>
    <cellStyle name="Millares 2 14 5 2 3 2" xfId="1477" xr:uid="{00000000-0005-0000-0000-0000C4050000}"/>
    <cellStyle name="Millares 2 14 5 2 3 2 2" xfId="11092" xr:uid="{4F239A83-61A9-4D40-999E-042C12FB60B5}"/>
    <cellStyle name="Millares 2 14 5 2 3 2 3" xfId="7161" xr:uid="{A39BC852-1369-48E1-A0B6-DD2D3BAAB7DC}"/>
    <cellStyle name="Millares 2 14 5 2 3 3" xfId="9156" xr:uid="{74EC2636-F58E-4753-954A-912DB1965FD3}"/>
    <cellStyle name="Millares 2 14 5 2 3 4" xfId="5224" xr:uid="{9BF5AF15-256A-45C4-AC48-7F7722934CF9}"/>
    <cellStyle name="Millares 2 14 5 2 4" xfId="1478" xr:uid="{00000000-0005-0000-0000-0000C5050000}"/>
    <cellStyle name="Millares 2 14 5 2 4 2" xfId="10164" xr:uid="{26C5DBCE-F637-46F3-8D94-3D6E72E04557}"/>
    <cellStyle name="Millares 2 14 5 2 4 3" xfId="6233" xr:uid="{D4EF69AB-C09F-4E45-A5A6-14F720B412A9}"/>
    <cellStyle name="Millares 2 14 5 2 5" xfId="8225" xr:uid="{61EEF9E6-6212-4770-BA55-9AE5F5A18775}"/>
    <cellStyle name="Millares 2 14 5 2 6" xfId="4292" xr:uid="{8B2340B5-2BE0-41BB-8F05-8D23590A9051}"/>
    <cellStyle name="Millares 2 14 5 3" xfId="1479" xr:uid="{00000000-0005-0000-0000-0000C6050000}"/>
    <cellStyle name="Millares 2 14 5 3 2" xfId="1480" xr:uid="{00000000-0005-0000-0000-0000C7050000}"/>
    <cellStyle name="Millares 2 14 5 3 2 2" xfId="1481" xr:uid="{00000000-0005-0000-0000-0000C8050000}"/>
    <cellStyle name="Millares 2 14 5 3 2 2 2" xfId="1482" xr:uid="{00000000-0005-0000-0000-0000C9050000}"/>
    <cellStyle name="Millares 2 14 5 3 2 2 2 2" xfId="11551" xr:uid="{5F4258D4-85AC-411E-B039-E7B9CBEC5CDD}"/>
    <cellStyle name="Millares 2 14 5 3 2 2 2 3" xfId="7620" xr:uid="{C07D8742-CEFB-4FE7-A2AF-A043D46E15C7}"/>
    <cellStyle name="Millares 2 14 5 3 2 2 3" xfId="9615" xr:uid="{60FD8195-4D1B-44A9-BD54-0C03F24E7836}"/>
    <cellStyle name="Millares 2 14 5 3 2 2 4" xfId="5683" xr:uid="{16B1B9C9-A0D5-419C-93B4-13CD4C7595B9}"/>
    <cellStyle name="Millares 2 14 5 3 2 3" xfId="1483" xr:uid="{00000000-0005-0000-0000-0000CA050000}"/>
    <cellStyle name="Millares 2 14 5 3 2 3 2" xfId="10620" xr:uid="{DAFCF2EF-F67B-463B-A6DF-8559D08417DE}"/>
    <cellStyle name="Millares 2 14 5 3 2 3 3" xfId="6689" xr:uid="{F9232EF8-A2DA-4593-A813-484632C4B904}"/>
    <cellStyle name="Millares 2 14 5 3 2 4" xfId="8684" xr:uid="{EBA5C478-8813-4FDE-A9D4-5A9CE685B172}"/>
    <cellStyle name="Millares 2 14 5 3 2 5" xfId="4752" xr:uid="{B07221FF-91A4-410F-86F8-0154362BAF34}"/>
    <cellStyle name="Millares 2 14 5 3 3" xfId="1484" xr:uid="{00000000-0005-0000-0000-0000CB050000}"/>
    <cellStyle name="Millares 2 14 5 3 3 2" xfId="1485" xr:uid="{00000000-0005-0000-0000-0000CC050000}"/>
    <cellStyle name="Millares 2 14 5 3 3 2 2" xfId="11093" xr:uid="{AE6706BD-CE38-4AAC-A183-E95B6909D89F}"/>
    <cellStyle name="Millares 2 14 5 3 3 2 3" xfId="7162" xr:uid="{4E429425-4606-4A40-9B1F-B4593137EA07}"/>
    <cellStyle name="Millares 2 14 5 3 3 3" xfId="9157" xr:uid="{1CA2A2F6-3254-4345-988F-6E02C18D4446}"/>
    <cellStyle name="Millares 2 14 5 3 3 4" xfId="5225" xr:uid="{FC648B4A-1BB4-4823-B123-1BBA3A1CDECD}"/>
    <cellStyle name="Millares 2 14 5 3 4" xfId="1486" xr:uid="{00000000-0005-0000-0000-0000CD050000}"/>
    <cellStyle name="Millares 2 14 5 3 4 2" xfId="10165" xr:uid="{08E07779-06B2-4063-9B35-35C42D0CC598}"/>
    <cellStyle name="Millares 2 14 5 3 4 3" xfId="6234" xr:uid="{35BC656C-A0D0-4124-BC22-CDDD40883901}"/>
    <cellStyle name="Millares 2 14 5 3 5" xfId="8226" xr:uid="{C090CAEA-5DBD-40E1-B845-9325F0DA6FCD}"/>
    <cellStyle name="Millares 2 14 5 3 6" xfId="4293" xr:uid="{EEA14CE8-CA2C-4286-BFE8-18E1DCBB7787}"/>
    <cellStyle name="Millares 2 14 5 4" xfId="1487" xr:uid="{00000000-0005-0000-0000-0000CE050000}"/>
    <cellStyle name="Millares 2 14 5 4 2" xfId="1488" xr:uid="{00000000-0005-0000-0000-0000CF050000}"/>
    <cellStyle name="Millares 2 14 5 4 2 2" xfId="1489" xr:uid="{00000000-0005-0000-0000-0000D0050000}"/>
    <cellStyle name="Millares 2 14 5 4 2 2 2" xfId="11549" xr:uid="{470307F8-A439-4389-BD74-340E915AB1E1}"/>
    <cellStyle name="Millares 2 14 5 4 2 2 3" xfId="7618" xr:uid="{C65C6464-49CF-41B2-B702-D3A4F1AEE01F}"/>
    <cellStyle name="Millares 2 14 5 4 2 3" xfId="9613" xr:uid="{8B0AE45B-AA54-423F-92BF-F6E2BB501696}"/>
    <cellStyle name="Millares 2 14 5 4 2 4" xfId="5681" xr:uid="{61599F2D-AB47-4E73-886B-28EAA855C758}"/>
    <cellStyle name="Millares 2 14 5 4 3" xfId="1490" xr:uid="{00000000-0005-0000-0000-0000D1050000}"/>
    <cellStyle name="Millares 2 14 5 4 3 2" xfId="10618" xr:uid="{15ED4839-D573-4274-885B-05EA706A60C5}"/>
    <cellStyle name="Millares 2 14 5 4 3 3" xfId="6687" xr:uid="{BF94306E-02BC-4134-9D56-214D7AEF400A}"/>
    <cellStyle name="Millares 2 14 5 4 4" xfId="8682" xr:uid="{F8BCE30E-3E98-4D41-B2A8-61C6A46CCEEC}"/>
    <cellStyle name="Millares 2 14 5 4 5" xfId="4750" xr:uid="{364DDF79-5FE8-4BB1-82E3-0E6297640CA5}"/>
    <cellStyle name="Millares 2 14 5 5" xfId="1491" xr:uid="{00000000-0005-0000-0000-0000D2050000}"/>
    <cellStyle name="Millares 2 14 5 5 2" xfId="1492" xr:uid="{00000000-0005-0000-0000-0000D3050000}"/>
    <cellStyle name="Millares 2 14 5 5 2 2" xfId="11091" xr:uid="{840F3A12-8542-4899-9D3B-4FF44504BA84}"/>
    <cellStyle name="Millares 2 14 5 5 2 3" xfId="7160" xr:uid="{0449528C-CA03-42E1-8445-5D3A64CBD763}"/>
    <cellStyle name="Millares 2 14 5 5 3" xfId="9155" xr:uid="{D317965C-106E-474E-B354-B71E0A6D5D2D}"/>
    <cellStyle name="Millares 2 14 5 5 4" xfId="5223" xr:uid="{357D0279-0B94-4307-A799-04BD829230B9}"/>
    <cellStyle name="Millares 2 14 5 6" xfId="1493" xr:uid="{00000000-0005-0000-0000-0000D4050000}"/>
    <cellStyle name="Millares 2 14 5 6 2" xfId="10163" xr:uid="{387FE4A8-B4D5-45A0-ABEA-B91E4DD6C16D}"/>
    <cellStyle name="Millares 2 14 5 6 3" xfId="6232" xr:uid="{49063D5D-4E49-408C-9A7E-1CB63AA15A57}"/>
    <cellStyle name="Millares 2 14 5 7" xfId="8224" xr:uid="{F1FB11C4-CA2A-403F-950B-6B07B26A6156}"/>
    <cellStyle name="Millares 2 14 5 8" xfId="4291" xr:uid="{78B876E3-B34F-449C-8C35-8F5E24F40071}"/>
    <cellStyle name="Millares 2 14 6" xfId="1494" xr:uid="{00000000-0005-0000-0000-0000D5050000}"/>
    <cellStyle name="Millares 2 14 6 2" xfId="1495" xr:uid="{00000000-0005-0000-0000-0000D6050000}"/>
    <cellStyle name="Millares 2 14 6 2 2" xfId="1496" xr:uid="{00000000-0005-0000-0000-0000D7050000}"/>
    <cellStyle name="Millares 2 14 6 2 2 2" xfId="1497" xr:uid="{00000000-0005-0000-0000-0000D8050000}"/>
    <cellStyle name="Millares 2 14 6 2 2 2 2" xfId="11552" xr:uid="{7F29D3B7-8B0A-4B8D-B1F9-9AC5CB443E3F}"/>
    <cellStyle name="Millares 2 14 6 2 2 2 3" xfId="7621" xr:uid="{EF6D6E19-82DF-48F4-B339-68F4B0E4852A}"/>
    <cellStyle name="Millares 2 14 6 2 2 3" xfId="9616" xr:uid="{CC89E6BE-99B8-429B-ADB4-801BF5DC6161}"/>
    <cellStyle name="Millares 2 14 6 2 2 4" xfId="5684" xr:uid="{A14E9793-3501-4F69-BC5B-00E226524E69}"/>
    <cellStyle name="Millares 2 14 6 2 3" xfId="1498" xr:uid="{00000000-0005-0000-0000-0000D9050000}"/>
    <cellStyle name="Millares 2 14 6 2 3 2" xfId="10621" xr:uid="{297C88BE-E657-4D8F-B772-505D6AB41DDB}"/>
    <cellStyle name="Millares 2 14 6 2 3 3" xfId="6690" xr:uid="{60042581-0E78-440C-897F-8E3B3A1FBCFB}"/>
    <cellStyle name="Millares 2 14 6 2 4" xfId="8685" xr:uid="{AE382FF6-4BF4-48DE-9AB0-D5E626F2E61E}"/>
    <cellStyle name="Millares 2 14 6 2 5" xfId="4753" xr:uid="{11D813F2-1960-4032-A296-DD467AB4755B}"/>
    <cellStyle name="Millares 2 14 6 3" xfId="1499" xr:uid="{00000000-0005-0000-0000-0000DA050000}"/>
    <cellStyle name="Millares 2 14 6 3 2" xfId="1500" xr:uid="{00000000-0005-0000-0000-0000DB050000}"/>
    <cellStyle name="Millares 2 14 6 3 2 2" xfId="11094" xr:uid="{0124546A-6A34-43BA-8721-46E38E2041AD}"/>
    <cellStyle name="Millares 2 14 6 3 2 3" xfId="7163" xr:uid="{6CAA6F0F-7E07-4B91-B201-AA270795FED1}"/>
    <cellStyle name="Millares 2 14 6 3 3" xfId="9158" xr:uid="{3A4D5915-3692-43D7-909E-90B624C3E7B9}"/>
    <cellStyle name="Millares 2 14 6 3 4" xfId="5226" xr:uid="{3DC070B7-F1F9-43EF-8B3D-F0A621DB3767}"/>
    <cellStyle name="Millares 2 14 6 4" xfId="1501" xr:uid="{00000000-0005-0000-0000-0000DC050000}"/>
    <cellStyle name="Millares 2 14 6 4 2" xfId="10166" xr:uid="{E9820D43-5D61-4B14-B082-C1C6B10D9E3F}"/>
    <cellStyle name="Millares 2 14 6 4 3" xfId="6235" xr:uid="{0CC78173-5C18-4460-B5EC-004D2B4F4ADC}"/>
    <cellStyle name="Millares 2 14 6 5" xfId="8227" xr:uid="{275262D6-7384-4854-B3C5-21FB3E772C24}"/>
    <cellStyle name="Millares 2 14 6 6" xfId="4294" xr:uid="{9B8F8DFB-3E1E-414F-A3CF-A19F949955B8}"/>
    <cellStyle name="Millares 2 14 7" xfId="1502" xr:uid="{00000000-0005-0000-0000-0000DD050000}"/>
    <cellStyle name="Millares 2 14 7 2" xfId="1503" xr:uid="{00000000-0005-0000-0000-0000DE050000}"/>
    <cellStyle name="Millares 2 14 7 2 2" xfId="1504" xr:uid="{00000000-0005-0000-0000-0000DF050000}"/>
    <cellStyle name="Millares 2 14 7 2 2 2" xfId="1505" xr:uid="{00000000-0005-0000-0000-0000E0050000}"/>
    <cellStyle name="Millares 2 14 7 2 2 2 2" xfId="11553" xr:uid="{83CD42A1-8F8C-4FB7-9713-EE48257B1D37}"/>
    <cellStyle name="Millares 2 14 7 2 2 2 3" xfId="7622" xr:uid="{A54A5306-CDFD-4FB2-AB48-C34489DC1BC5}"/>
    <cellStyle name="Millares 2 14 7 2 2 3" xfId="9617" xr:uid="{968111B6-2A75-436D-8027-65BAAF909E87}"/>
    <cellStyle name="Millares 2 14 7 2 2 4" xfId="5685" xr:uid="{3DBFF07D-6C45-4FB0-92B8-30D6218A08CC}"/>
    <cellStyle name="Millares 2 14 7 2 3" xfId="1506" xr:uid="{00000000-0005-0000-0000-0000E1050000}"/>
    <cellStyle name="Millares 2 14 7 2 3 2" xfId="10622" xr:uid="{6736D762-AFEC-4F04-A900-77942C59D873}"/>
    <cellStyle name="Millares 2 14 7 2 3 3" xfId="6691" xr:uid="{A11DA530-8E2F-47B1-809D-B523A330F927}"/>
    <cellStyle name="Millares 2 14 7 2 4" xfId="8686" xr:uid="{6162B959-2CA1-4DC2-AECF-7A64EBC45F76}"/>
    <cellStyle name="Millares 2 14 7 2 5" xfId="4754" xr:uid="{9544471C-B29C-4BE8-9BF2-E9B5D60E77B3}"/>
    <cellStyle name="Millares 2 14 7 3" xfId="1507" xr:uid="{00000000-0005-0000-0000-0000E2050000}"/>
    <cellStyle name="Millares 2 14 7 3 2" xfId="1508" xr:uid="{00000000-0005-0000-0000-0000E3050000}"/>
    <cellStyle name="Millares 2 14 7 3 2 2" xfId="11095" xr:uid="{882FAD71-EA8C-4087-A836-A5CCEE585B91}"/>
    <cellStyle name="Millares 2 14 7 3 2 3" xfId="7164" xr:uid="{0D4D622F-FECB-4FA2-8CC8-52CF811F71F3}"/>
    <cellStyle name="Millares 2 14 7 3 3" xfId="9159" xr:uid="{6574D9DC-C446-4595-8032-5582B6D9EB36}"/>
    <cellStyle name="Millares 2 14 7 3 4" xfId="5227" xr:uid="{4FF9DA04-0CD1-464A-837F-58D995B3A0A2}"/>
    <cellStyle name="Millares 2 14 7 4" xfId="1509" xr:uid="{00000000-0005-0000-0000-0000E4050000}"/>
    <cellStyle name="Millares 2 14 7 4 2" xfId="10167" xr:uid="{A3D63F8F-9E9F-43CD-9BC2-C4CAD4080625}"/>
    <cellStyle name="Millares 2 14 7 4 3" xfId="6236" xr:uid="{44681CA0-4D19-4A02-AA98-4C560FE0A1DE}"/>
    <cellStyle name="Millares 2 14 7 5" xfId="8228" xr:uid="{1980E161-8F6C-4811-8304-D224BB3CBB27}"/>
    <cellStyle name="Millares 2 14 7 6" xfId="4295" xr:uid="{24E9650C-1646-41BF-855C-96AF6E2352D3}"/>
    <cellStyle name="Millares 2 14 8" xfId="1510" xr:uid="{00000000-0005-0000-0000-0000E5050000}"/>
    <cellStyle name="Millares 2 14 8 2" xfId="1511" xr:uid="{00000000-0005-0000-0000-0000E6050000}"/>
    <cellStyle name="Millares 2 14 8 2 2" xfId="1512" xr:uid="{00000000-0005-0000-0000-0000E7050000}"/>
    <cellStyle name="Millares 2 14 8 2 2 2" xfId="11530" xr:uid="{E57E2A07-96C0-49F8-BAE4-9C918B3FFC78}"/>
    <cellStyle name="Millares 2 14 8 2 2 3" xfId="7599" xr:uid="{DEF4EEC5-8E03-4778-A1B1-A79E478D1F34}"/>
    <cellStyle name="Millares 2 14 8 2 3" xfId="9594" xr:uid="{1E55E0AB-F83E-4850-9602-3151AE740885}"/>
    <cellStyle name="Millares 2 14 8 2 4" xfId="5662" xr:uid="{BC13935A-5BC9-4971-8C6D-4D8EB48D7EA9}"/>
    <cellStyle name="Millares 2 14 8 3" xfId="1513" xr:uid="{00000000-0005-0000-0000-0000E8050000}"/>
    <cellStyle name="Millares 2 14 8 3 2" xfId="10599" xr:uid="{B39E2966-5DC4-4023-B64E-34D2EF47C012}"/>
    <cellStyle name="Millares 2 14 8 3 3" xfId="6668" xr:uid="{6A072ACB-887F-42DA-8512-98740DE7D9F8}"/>
    <cellStyle name="Millares 2 14 8 4" xfId="8663" xr:uid="{322FEC93-F012-44E4-87F8-606E853EEAF8}"/>
    <cellStyle name="Millares 2 14 8 5" xfId="4731" xr:uid="{BD3B4254-26B5-4223-ADA6-86B531650F28}"/>
    <cellStyle name="Millares 2 14 9" xfId="1514" xr:uid="{00000000-0005-0000-0000-0000E9050000}"/>
    <cellStyle name="Millares 2 14 9 2" xfId="1515" xr:uid="{00000000-0005-0000-0000-0000EA050000}"/>
    <cellStyle name="Millares 2 14 9 2 2" xfId="11072" xr:uid="{A09796D8-3DB8-4C95-A039-CA9780C17481}"/>
    <cellStyle name="Millares 2 14 9 2 3" xfId="7141" xr:uid="{FC4F48E5-EE3A-4A86-8E2D-09CD1F15E8D3}"/>
    <cellStyle name="Millares 2 14 9 3" xfId="9136" xr:uid="{36BD7E11-0466-402C-AC11-EA108995386E}"/>
    <cellStyle name="Millares 2 14 9 4" xfId="5204" xr:uid="{6A0FCC2D-925E-4354-B47E-3E077577DA88}"/>
    <cellStyle name="Millares 2 15" xfId="1516" xr:uid="{00000000-0005-0000-0000-0000EB050000}"/>
    <cellStyle name="Millares 2 15 10" xfId="1517" xr:uid="{00000000-0005-0000-0000-0000EC050000}"/>
    <cellStyle name="Millares 2 15 10 2" xfId="10168" xr:uid="{689F1B02-CCA6-4A0B-8C51-899806293558}"/>
    <cellStyle name="Millares 2 15 10 3" xfId="6237" xr:uid="{3FE3E0F9-5662-48EF-BC62-D92874AFF6C6}"/>
    <cellStyle name="Millares 2 15 11" xfId="8229" xr:uid="{23CA03D5-D906-4CC3-9F47-4E6AABC3F0C9}"/>
    <cellStyle name="Millares 2 15 12" xfId="4296" xr:uid="{411957DF-8FC0-4B41-B6EE-B0D008DCE6D0}"/>
    <cellStyle name="Millares 2 15 2" xfId="1518" xr:uid="{00000000-0005-0000-0000-0000ED050000}"/>
    <cellStyle name="Millares 2 15 2 2" xfId="1519" xr:uid="{00000000-0005-0000-0000-0000EE050000}"/>
    <cellStyle name="Millares 2 15 2 2 2" xfId="1520" xr:uid="{00000000-0005-0000-0000-0000EF050000}"/>
    <cellStyle name="Millares 2 15 2 2 2 2" xfId="1521" xr:uid="{00000000-0005-0000-0000-0000F0050000}"/>
    <cellStyle name="Millares 2 15 2 2 2 2 2" xfId="1522" xr:uid="{00000000-0005-0000-0000-0000F1050000}"/>
    <cellStyle name="Millares 2 15 2 2 2 2 2 2" xfId="1523" xr:uid="{00000000-0005-0000-0000-0000F2050000}"/>
    <cellStyle name="Millares 2 15 2 2 2 2 2 2 2" xfId="11557" xr:uid="{A9E6A86D-C8A3-45EC-8A98-17ED955ACA4B}"/>
    <cellStyle name="Millares 2 15 2 2 2 2 2 2 3" xfId="7626" xr:uid="{6A5720F4-F025-4615-BE6A-8BDF7C65D29D}"/>
    <cellStyle name="Millares 2 15 2 2 2 2 2 3" xfId="9621" xr:uid="{C417B53E-050D-4DE9-A1E0-955C48330F81}"/>
    <cellStyle name="Millares 2 15 2 2 2 2 2 4" xfId="5689" xr:uid="{3ACE66B3-071E-42B8-9BC0-8BBA4DD6F3EA}"/>
    <cellStyle name="Millares 2 15 2 2 2 2 3" xfId="1524" xr:uid="{00000000-0005-0000-0000-0000F3050000}"/>
    <cellStyle name="Millares 2 15 2 2 2 2 3 2" xfId="10626" xr:uid="{BFE0B39F-549D-470E-953B-4F2F36C732AE}"/>
    <cellStyle name="Millares 2 15 2 2 2 2 3 3" xfId="6695" xr:uid="{84ED268E-D652-4CC8-8D79-8699C6E3B0C0}"/>
    <cellStyle name="Millares 2 15 2 2 2 2 4" xfId="8690" xr:uid="{3934F41C-F4CB-439C-9BF0-2C774ADF242A}"/>
    <cellStyle name="Millares 2 15 2 2 2 2 5" xfId="4758" xr:uid="{CBA36650-C182-4834-A1D9-16A0D976A641}"/>
    <cellStyle name="Millares 2 15 2 2 2 3" xfId="1525" xr:uid="{00000000-0005-0000-0000-0000F4050000}"/>
    <cellStyle name="Millares 2 15 2 2 2 3 2" xfId="1526" xr:uid="{00000000-0005-0000-0000-0000F5050000}"/>
    <cellStyle name="Millares 2 15 2 2 2 3 2 2" xfId="11099" xr:uid="{286128E9-E788-45C1-9D1A-E3EBFBF09217}"/>
    <cellStyle name="Millares 2 15 2 2 2 3 2 3" xfId="7168" xr:uid="{1C0A74BB-0212-4087-B44B-E978C52B4435}"/>
    <cellStyle name="Millares 2 15 2 2 2 3 3" xfId="9163" xr:uid="{C396B544-4DBF-4770-A3BE-965BEC081AAA}"/>
    <cellStyle name="Millares 2 15 2 2 2 3 4" xfId="5231" xr:uid="{EAF68CF5-D8F3-482B-91A6-696EBBCC2F42}"/>
    <cellStyle name="Millares 2 15 2 2 2 4" xfId="1527" xr:uid="{00000000-0005-0000-0000-0000F6050000}"/>
    <cellStyle name="Millares 2 15 2 2 2 4 2" xfId="10171" xr:uid="{972ED7DD-B4C9-4AD2-8F17-772592AE0DCD}"/>
    <cellStyle name="Millares 2 15 2 2 2 4 3" xfId="6240" xr:uid="{DD6150A1-96E1-4B8A-A108-0E2B19785C26}"/>
    <cellStyle name="Millares 2 15 2 2 2 5" xfId="8232" xr:uid="{E396371B-B231-42D5-95DC-D84C36252930}"/>
    <cellStyle name="Millares 2 15 2 2 2 6" xfId="4299" xr:uid="{15296B2D-2BE5-45F4-8E41-F6BB9A0F608B}"/>
    <cellStyle name="Millares 2 15 2 2 3" xfId="1528" xr:uid="{00000000-0005-0000-0000-0000F7050000}"/>
    <cellStyle name="Millares 2 15 2 2 3 2" xfId="1529" xr:uid="{00000000-0005-0000-0000-0000F8050000}"/>
    <cellStyle name="Millares 2 15 2 2 3 2 2" xfId="1530" xr:uid="{00000000-0005-0000-0000-0000F9050000}"/>
    <cellStyle name="Millares 2 15 2 2 3 2 2 2" xfId="1531" xr:uid="{00000000-0005-0000-0000-0000FA050000}"/>
    <cellStyle name="Millares 2 15 2 2 3 2 2 2 2" xfId="11558" xr:uid="{1567CBFD-C345-4765-AA22-BF7FDC7F568E}"/>
    <cellStyle name="Millares 2 15 2 2 3 2 2 2 3" xfId="7627" xr:uid="{F65EB3C6-6319-45A1-A6B8-E61EF64B2D08}"/>
    <cellStyle name="Millares 2 15 2 2 3 2 2 3" xfId="9622" xr:uid="{8304D59B-C005-41C3-B516-F880F261B8B8}"/>
    <cellStyle name="Millares 2 15 2 2 3 2 2 4" xfId="5690" xr:uid="{C7074641-5317-4B35-A70C-3C4684EBD93F}"/>
    <cellStyle name="Millares 2 15 2 2 3 2 3" xfId="1532" xr:uid="{00000000-0005-0000-0000-0000FB050000}"/>
    <cellStyle name="Millares 2 15 2 2 3 2 3 2" xfId="10627" xr:uid="{406CB903-BB31-478A-934F-D51C892A0447}"/>
    <cellStyle name="Millares 2 15 2 2 3 2 3 3" xfId="6696" xr:uid="{ECEF97C1-AABE-4B78-97D8-B39DA0F96101}"/>
    <cellStyle name="Millares 2 15 2 2 3 2 4" xfId="8691" xr:uid="{2D1650C6-F61F-4C61-92A5-FFD0179CD6DB}"/>
    <cellStyle name="Millares 2 15 2 2 3 2 5" xfId="4759" xr:uid="{48E0CB4A-9502-412D-946D-BD40BB0554DB}"/>
    <cellStyle name="Millares 2 15 2 2 3 3" xfId="1533" xr:uid="{00000000-0005-0000-0000-0000FC050000}"/>
    <cellStyle name="Millares 2 15 2 2 3 3 2" xfId="1534" xr:uid="{00000000-0005-0000-0000-0000FD050000}"/>
    <cellStyle name="Millares 2 15 2 2 3 3 2 2" xfId="11100" xr:uid="{136EAA7D-56A3-4CC9-B636-49A86BAA043F}"/>
    <cellStyle name="Millares 2 15 2 2 3 3 2 3" xfId="7169" xr:uid="{C018E04A-D655-45DE-B8AF-90E2860BA96E}"/>
    <cellStyle name="Millares 2 15 2 2 3 3 3" xfId="9164" xr:uid="{C39F0B97-69A0-43AA-994E-03B0ACD3C7DE}"/>
    <cellStyle name="Millares 2 15 2 2 3 3 4" xfId="5232" xr:uid="{CAF18377-DC0C-438C-AD9C-5ADB33962684}"/>
    <cellStyle name="Millares 2 15 2 2 3 4" xfId="1535" xr:uid="{00000000-0005-0000-0000-0000FE050000}"/>
    <cellStyle name="Millares 2 15 2 2 3 4 2" xfId="10172" xr:uid="{A328D18F-6A6A-4796-8446-0A88D5E52D23}"/>
    <cellStyle name="Millares 2 15 2 2 3 4 3" xfId="6241" xr:uid="{976E0B63-4613-42E0-8B75-60602C6158E5}"/>
    <cellStyle name="Millares 2 15 2 2 3 5" xfId="8233" xr:uid="{394172BA-7302-4D52-BE70-95FFF2BA8B49}"/>
    <cellStyle name="Millares 2 15 2 2 3 6" xfId="4300" xr:uid="{765ACAA6-DD36-47CF-BBAA-FA84198C5A63}"/>
    <cellStyle name="Millares 2 15 2 2 4" xfId="1536" xr:uid="{00000000-0005-0000-0000-0000FF050000}"/>
    <cellStyle name="Millares 2 15 2 2 4 2" xfId="1537" xr:uid="{00000000-0005-0000-0000-000000060000}"/>
    <cellStyle name="Millares 2 15 2 2 4 2 2" xfId="1538" xr:uid="{00000000-0005-0000-0000-000001060000}"/>
    <cellStyle name="Millares 2 15 2 2 4 2 2 2" xfId="11556" xr:uid="{83506E7A-D67A-44E3-BC3F-F18FA443DD7A}"/>
    <cellStyle name="Millares 2 15 2 2 4 2 2 3" xfId="7625" xr:uid="{752DDC63-9F4E-4F9A-A247-1764689E4DEF}"/>
    <cellStyle name="Millares 2 15 2 2 4 2 3" xfId="9620" xr:uid="{10DA7C4B-BE41-456D-8500-938D6947B4CA}"/>
    <cellStyle name="Millares 2 15 2 2 4 2 4" xfId="5688" xr:uid="{AE8A3DB6-2F2C-4BC3-A7BC-4C0C85BDAA59}"/>
    <cellStyle name="Millares 2 15 2 2 4 3" xfId="1539" xr:uid="{00000000-0005-0000-0000-000002060000}"/>
    <cellStyle name="Millares 2 15 2 2 4 3 2" xfId="10625" xr:uid="{532D9F85-455C-4769-9A3D-9C07927A103E}"/>
    <cellStyle name="Millares 2 15 2 2 4 3 3" xfId="6694" xr:uid="{B6FA676E-7DB2-4B5C-B7D5-B3E785FE8DFC}"/>
    <cellStyle name="Millares 2 15 2 2 4 4" xfId="8689" xr:uid="{9962A0AB-8C2D-4537-BB30-406492CB86D9}"/>
    <cellStyle name="Millares 2 15 2 2 4 5" xfId="4757" xr:uid="{5C4E3216-850F-4909-940E-073D83B5D326}"/>
    <cellStyle name="Millares 2 15 2 2 5" xfId="1540" xr:uid="{00000000-0005-0000-0000-000003060000}"/>
    <cellStyle name="Millares 2 15 2 2 5 2" xfId="1541" xr:uid="{00000000-0005-0000-0000-000004060000}"/>
    <cellStyle name="Millares 2 15 2 2 5 2 2" xfId="11098" xr:uid="{C8ED3F4F-F6F6-4749-84F5-26CF8B4A9B26}"/>
    <cellStyle name="Millares 2 15 2 2 5 2 3" xfId="7167" xr:uid="{9B9F7EE6-7B6C-47D4-AA5A-072BBCDFAE55}"/>
    <cellStyle name="Millares 2 15 2 2 5 3" xfId="9162" xr:uid="{C00711E7-7B35-4BBC-B09C-3C55CAA27F80}"/>
    <cellStyle name="Millares 2 15 2 2 5 4" xfId="5230" xr:uid="{3660D607-E9E9-4E6A-B7E4-7088EA7B0CB2}"/>
    <cellStyle name="Millares 2 15 2 2 6" xfId="1542" xr:uid="{00000000-0005-0000-0000-000005060000}"/>
    <cellStyle name="Millares 2 15 2 2 6 2" xfId="10170" xr:uid="{913AB76D-DD7B-4C57-834C-2B7EA5F9188F}"/>
    <cellStyle name="Millares 2 15 2 2 6 3" xfId="6239" xr:uid="{50871FB1-B79A-4E42-9056-2525D600AB13}"/>
    <cellStyle name="Millares 2 15 2 2 7" xfId="8231" xr:uid="{7F1CF41C-E9C0-4D49-9A78-323C0686ECBA}"/>
    <cellStyle name="Millares 2 15 2 2 8" xfId="4298" xr:uid="{96A21EAA-8C4C-4CF3-BB4C-0993B9C103BF}"/>
    <cellStyle name="Millares 2 15 2 3" xfId="1543" xr:uid="{00000000-0005-0000-0000-000006060000}"/>
    <cellStyle name="Millares 2 15 2 3 2" xfId="1544" xr:uid="{00000000-0005-0000-0000-000007060000}"/>
    <cellStyle name="Millares 2 15 2 3 2 2" xfId="1545" xr:uid="{00000000-0005-0000-0000-000008060000}"/>
    <cellStyle name="Millares 2 15 2 3 2 2 2" xfId="1546" xr:uid="{00000000-0005-0000-0000-000009060000}"/>
    <cellStyle name="Millares 2 15 2 3 2 2 2 2" xfId="11559" xr:uid="{7213687E-E095-4FBC-8870-AC054535E778}"/>
    <cellStyle name="Millares 2 15 2 3 2 2 2 3" xfId="7628" xr:uid="{57163494-ABC5-49CF-941E-2495DAEDEBA3}"/>
    <cellStyle name="Millares 2 15 2 3 2 2 3" xfId="9623" xr:uid="{49AD33A9-9692-4AAD-9E58-481F2DE57E62}"/>
    <cellStyle name="Millares 2 15 2 3 2 2 4" xfId="5691" xr:uid="{CC27E3CF-F263-4C7B-9A8B-026E9F7CEBD3}"/>
    <cellStyle name="Millares 2 15 2 3 2 3" xfId="1547" xr:uid="{00000000-0005-0000-0000-00000A060000}"/>
    <cellStyle name="Millares 2 15 2 3 2 3 2" xfId="10628" xr:uid="{FE297B54-5D13-4879-B3E6-1ADCFD2B6090}"/>
    <cellStyle name="Millares 2 15 2 3 2 3 3" xfId="6697" xr:uid="{554384BD-5EEA-4795-863F-1EBAE7E03780}"/>
    <cellStyle name="Millares 2 15 2 3 2 4" xfId="8692" xr:uid="{D09BE093-C17A-4F56-8832-B8B3E3C3C5CB}"/>
    <cellStyle name="Millares 2 15 2 3 2 5" xfId="4760" xr:uid="{2939C744-BA88-4BE6-96BA-24D3ECD07DDA}"/>
    <cellStyle name="Millares 2 15 2 3 3" xfId="1548" xr:uid="{00000000-0005-0000-0000-00000B060000}"/>
    <cellStyle name="Millares 2 15 2 3 3 2" xfId="1549" xr:uid="{00000000-0005-0000-0000-00000C060000}"/>
    <cellStyle name="Millares 2 15 2 3 3 2 2" xfId="11101" xr:uid="{339C7EC3-1ECB-4504-BA0C-6CDC66DA5BD5}"/>
    <cellStyle name="Millares 2 15 2 3 3 2 3" xfId="7170" xr:uid="{4B252552-C6BD-4C8F-8AF0-2B431DDC74E5}"/>
    <cellStyle name="Millares 2 15 2 3 3 3" xfId="9165" xr:uid="{FCAED581-2965-46F2-B43F-16162D05A6F0}"/>
    <cellStyle name="Millares 2 15 2 3 3 4" xfId="5233" xr:uid="{E45165EA-D5F4-48CD-86C0-19623C61D69F}"/>
    <cellStyle name="Millares 2 15 2 3 4" xfId="1550" xr:uid="{00000000-0005-0000-0000-00000D060000}"/>
    <cellStyle name="Millares 2 15 2 3 4 2" xfId="10173" xr:uid="{5254CC85-3CBC-425C-95AF-95B0F05E01CB}"/>
    <cellStyle name="Millares 2 15 2 3 4 3" xfId="6242" xr:uid="{99AAB3CC-AA84-4286-809C-56089CB131B6}"/>
    <cellStyle name="Millares 2 15 2 3 5" xfId="8234" xr:uid="{70892A43-DEFC-432D-A782-B13A382E14C8}"/>
    <cellStyle name="Millares 2 15 2 3 6" xfId="4301" xr:uid="{CFC27B5E-4356-4201-BD03-6F8821A4157F}"/>
    <cellStyle name="Millares 2 15 2 4" xfId="1551" xr:uid="{00000000-0005-0000-0000-00000E060000}"/>
    <cellStyle name="Millares 2 15 2 4 2" xfId="1552" xr:uid="{00000000-0005-0000-0000-00000F060000}"/>
    <cellStyle name="Millares 2 15 2 4 2 2" xfId="1553" xr:uid="{00000000-0005-0000-0000-000010060000}"/>
    <cellStyle name="Millares 2 15 2 4 2 2 2" xfId="1554" xr:uid="{00000000-0005-0000-0000-000011060000}"/>
    <cellStyle name="Millares 2 15 2 4 2 2 2 2" xfId="11560" xr:uid="{B1111617-F328-48E2-9434-066E4DFA65CA}"/>
    <cellStyle name="Millares 2 15 2 4 2 2 2 3" xfId="7629" xr:uid="{20BC3DDE-DCC2-4FC5-B5C3-05EABFB80518}"/>
    <cellStyle name="Millares 2 15 2 4 2 2 3" xfId="9624" xr:uid="{2F2B88B8-AC0F-4692-9575-00FE9C94644E}"/>
    <cellStyle name="Millares 2 15 2 4 2 2 4" xfId="5692" xr:uid="{2DC67DC3-D1FA-4B85-B6E0-83C6279EF2CD}"/>
    <cellStyle name="Millares 2 15 2 4 2 3" xfId="1555" xr:uid="{00000000-0005-0000-0000-000012060000}"/>
    <cellStyle name="Millares 2 15 2 4 2 3 2" xfId="10629" xr:uid="{605F4691-DCA9-4DC4-94B1-762B9D963F08}"/>
    <cellStyle name="Millares 2 15 2 4 2 3 3" xfId="6698" xr:uid="{1D676468-9976-410B-BD23-AB9F2F31108B}"/>
    <cellStyle name="Millares 2 15 2 4 2 4" xfId="8693" xr:uid="{662ED811-1301-4AAB-BE92-9FE5BBB85948}"/>
    <cellStyle name="Millares 2 15 2 4 2 5" xfId="4761" xr:uid="{2EBEFEDE-3F1A-47C1-9EDB-8B31E2890088}"/>
    <cellStyle name="Millares 2 15 2 4 3" xfId="1556" xr:uid="{00000000-0005-0000-0000-000013060000}"/>
    <cellStyle name="Millares 2 15 2 4 3 2" xfId="1557" xr:uid="{00000000-0005-0000-0000-000014060000}"/>
    <cellStyle name="Millares 2 15 2 4 3 2 2" xfId="11102" xr:uid="{E01F694A-2C35-4248-BD56-0B26C7407FDD}"/>
    <cellStyle name="Millares 2 15 2 4 3 2 3" xfId="7171" xr:uid="{51FAD584-7EEF-40C7-8318-DB3C246ABE77}"/>
    <cellStyle name="Millares 2 15 2 4 3 3" xfId="9166" xr:uid="{41AA90A6-B4F3-44EA-BCDC-A42D7EA22E9E}"/>
    <cellStyle name="Millares 2 15 2 4 3 4" xfId="5234" xr:uid="{D06DBC17-31E1-4D54-BE8C-622863817CAB}"/>
    <cellStyle name="Millares 2 15 2 4 4" xfId="1558" xr:uid="{00000000-0005-0000-0000-000015060000}"/>
    <cellStyle name="Millares 2 15 2 4 4 2" xfId="10174" xr:uid="{DCC2DD4B-0374-4211-960F-02D9F0E7FEFA}"/>
    <cellStyle name="Millares 2 15 2 4 4 3" xfId="6243" xr:uid="{371B1594-509B-4CDA-99D4-57242BF4B116}"/>
    <cellStyle name="Millares 2 15 2 4 5" xfId="8235" xr:uid="{6FA551D5-7C7D-47A0-9483-2FE5841157D2}"/>
    <cellStyle name="Millares 2 15 2 4 6" xfId="4302" xr:uid="{87F9C07D-C894-4ABB-ADF4-E706EFDBC4B4}"/>
    <cellStyle name="Millares 2 15 2 5" xfId="1559" xr:uid="{00000000-0005-0000-0000-000016060000}"/>
    <cellStyle name="Millares 2 15 2 5 2" xfId="1560" xr:uid="{00000000-0005-0000-0000-000017060000}"/>
    <cellStyle name="Millares 2 15 2 5 2 2" xfId="1561" xr:uid="{00000000-0005-0000-0000-000018060000}"/>
    <cellStyle name="Millares 2 15 2 5 2 2 2" xfId="11555" xr:uid="{C1A5A30A-2FE5-46C9-99B0-59C5B6422FA8}"/>
    <cellStyle name="Millares 2 15 2 5 2 2 3" xfId="7624" xr:uid="{96356270-915C-4102-B706-A3C91199EA62}"/>
    <cellStyle name="Millares 2 15 2 5 2 3" xfId="9619" xr:uid="{52A8775C-34C9-4B54-8DF5-069F8B3E4182}"/>
    <cellStyle name="Millares 2 15 2 5 2 4" xfId="5687" xr:uid="{782FC65D-4EB8-4F2E-8149-2D8121503A3F}"/>
    <cellStyle name="Millares 2 15 2 5 3" xfId="1562" xr:uid="{00000000-0005-0000-0000-000019060000}"/>
    <cellStyle name="Millares 2 15 2 5 3 2" xfId="10624" xr:uid="{2FCAABCE-0208-4606-9D17-231D05E7A73D}"/>
    <cellStyle name="Millares 2 15 2 5 3 3" xfId="6693" xr:uid="{506C5C95-EDBA-441E-B660-80C5B77B1153}"/>
    <cellStyle name="Millares 2 15 2 5 4" xfId="8688" xr:uid="{50D72DCB-F1A8-4D05-B9FF-DF18D668FA4B}"/>
    <cellStyle name="Millares 2 15 2 5 5" xfId="4756" xr:uid="{B7B5BC01-6B2F-44EB-B859-F3E867889D96}"/>
    <cellStyle name="Millares 2 15 2 6" xfId="1563" xr:uid="{00000000-0005-0000-0000-00001A060000}"/>
    <cellStyle name="Millares 2 15 2 6 2" xfId="1564" xr:uid="{00000000-0005-0000-0000-00001B060000}"/>
    <cellStyle name="Millares 2 15 2 6 2 2" xfId="11097" xr:uid="{A7642C9C-A9E3-41EA-93AF-044C2839A2B6}"/>
    <cellStyle name="Millares 2 15 2 6 2 3" xfId="7166" xr:uid="{BB606DFB-508F-4293-AEF1-D644909B508D}"/>
    <cellStyle name="Millares 2 15 2 6 3" xfId="9161" xr:uid="{5C391356-A458-4B23-8B67-77AD4D9B0FD3}"/>
    <cellStyle name="Millares 2 15 2 6 4" xfId="5229" xr:uid="{81E12F06-1CC1-478B-A277-FC684D0BD988}"/>
    <cellStyle name="Millares 2 15 2 7" xfId="1565" xr:uid="{00000000-0005-0000-0000-00001C060000}"/>
    <cellStyle name="Millares 2 15 2 7 2" xfId="10169" xr:uid="{F8FE0B50-A34E-49A7-A7A9-34FC401EBF27}"/>
    <cellStyle name="Millares 2 15 2 7 3" xfId="6238" xr:uid="{F3EE1E01-0B60-43EE-B1E3-B44B43B86817}"/>
    <cellStyle name="Millares 2 15 2 8" xfId="8230" xr:uid="{B96AE11B-914D-4CD1-B2BA-E6EB1E49E16A}"/>
    <cellStyle name="Millares 2 15 2 9" xfId="4297" xr:uid="{A60BD720-2B49-4D6A-A2F3-57EACBB38C62}"/>
    <cellStyle name="Millares 2 15 3" xfId="1566" xr:uid="{00000000-0005-0000-0000-00001D060000}"/>
    <cellStyle name="Millares 2 15 3 2" xfId="1567" xr:uid="{00000000-0005-0000-0000-00001E060000}"/>
    <cellStyle name="Millares 2 15 3 2 2" xfId="1568" xr:uid="{00000000-0005-0000-0000-00001F060000}"/>
    <cellStyle name="Millares 2 15 3 2 2 2" xfId="1569" xr:uid="{00000000-0005-0000-0000-000020060000}"/>
    <cellStyle name="Millares 2 15 3 2 2 2 2" xfId="1570" xr:uid="{00000000-0005-0000-0000-000021060000}"/>
    <cellStyle name="Millares 2 15 3 2 2 2 2 2" xfId="1571" xr:uid="{00000000-0005-0000-0000-000022060000}"/>
    <cellStyle name="Millares 2 15 3 2 2 2 2 2 2" xfId="11563" xr:uid="{D282BA26-08DA-4D94-910B-37F0F3A516C0}"/>
    <cellStyle name="Millares 2 15 3 2 2 2 2 2 3" xfId="7632" xr:uid="{B0B0181C-FA8D-482C-878F-F92A8CF87370}"/>
    <cellStyle name="Millares 2 15 3 2 2 2 2 3" xfId="9627" xr:uid="{B7E71BED-4D1B-4931-AADE-6E377E258785}"/>
    <cellStyle name="Millares 2 15 3 2 2 2 2 4" xfId="5695" xr:uid="{FF97461E-E316-4C77-838A-EB7D57FD01D0}"/>
    <cellStyle name="Millares 2 15 3 2 2 2 3" xfId="1572" xr:uid="{00000000-0005-0000-0000-000023060000}"/>
    <cellStyle name="Millares 2 15 3 2 2 2 3 2" xfId="10632" xr:uid="{44F81B9F-9959-4312-9320-D004745CDFBD}"/>
    <cellStyle name="Millares 2 15 3 2 2 2 3 3" xfId="6701" xr:uid="{298D209D-30C2-4563-8329-67FC6D64FC20}"/>
    <cellStyle name="Millares 2 15 3 2 2 2 4" xfId="8696" xr:uid="{4265E64C-2AA8-4C82-B970-42D9701FD048}"/>
    <cellStyle name="Millares 2 15 3 2 2 2 5" xfId="4764" xr:uid="{CA77BCD8-EE8A-4380-A952-07E823DAA92E}"/>
    <cellStyle name="Millares 2 15 3 2 2 3" xfId="1573" xr:uid="{00000000-0005-0000-0000-000024060000}"/>
    <cellStyle name="Millares 2 15 3 2 2 3 2" xfId="1574" xr:uid="{00000000-0005-0000-0000-000025060000}"/>
    <cellStyle name="Millares 2 15 3 2 2 3 2 2" xfId="11105" xr:uid="{3BC98F00-AEBA-4290-B1E4-8E90C8083A71}"/>
    <cellStyle name="Millares 2 15 3 2 2 3 2 3" xfId="7174" xr:uid="{70855C6E-B721-4E02-8B7C-773E449051E0}"/>
    <cellStyle name="Millares 2 15 3 2 2 3 3" xfId="9169" xr:uid="{E55C1C4B-DA24-45EF-8858-C6B40FE5AEFF}"/>
    <cellStyle name="Millares 2 15 3 2 2 3 4" xfId="5237" xr:uid="{B6F54971-D486-400D-934B-B3FA04DB2144}"/>
    <cellStyle name="Millares 2 15 3 2 2 4" xfId="1575" xr:uid="{00000000-0005-0000-0000-000026060000}"/>
    <cellStyle name="Millares 2 15 3 2 2 4 2" xfId="10177" xr:uid="{261E4BA8-FD93-4ED8-B5C8-8A41F1629C1A}"/>
    <cellStyle name="Millares 2 15 3 2 2 4 3" xfId="6246" xr:uid="{7E57CBA4-B494-43EE-A109-B21F1B370894}"/>
    <cellStyle name="Millares 2 15 3 2 2 5" xfId="8238" xr:uid="{925DED4B-EC2F-47EB-9A38-7DA9C5A17010}"/>
    <cellStyle name="Millares 2 15 3 2 2 6" xfId="4305" xr:uid="{BD956371-A0ED-40D6-AA8E-FC9713410CAF}"/>
    <cellStyle name="Millares 2 15 3 2 3" xfId="1576" xr:uid="{00000000-0005-0000-0000-000027060000}"/>
    <cellStyle name="Millares 2 15 3 2 3 2" xfId="1577" xr:uid="{00000000-0005-0000-0000-000028060000}"/>
    <cellStyle name="Millares 2 15 3 2 3 2 2" xfId="1578" xr:uid="{00000000-0005-0000-0000-000029060000}"/>
    <cellStyle name="Millares 2 15 3 2 3 2 2 2" xfId="1579" xr:uid="{00000000-0005-0000-0000-00002A060000}"/>
    <cellStyle name="Millares 2 15 3 2 3 2 2 2 2" xfId="11564" xr:uid="{D95AC163-FAA0-4223-80E9-CEB168BA5A4A}"/>
    <cellStyle name="Millares 2 15 3 2 3 2 2 2 3" xfId="7633" xr:uid="{8D56FFA0-25DC-4DD9-9114-E05DCC8E7A1D}"/>
    <cellStyle name="Millares 2 15 3 2 3 2 2 3" xfId="9628" xr:uid="{621FFDC3-F8D0-4546-9DCD-33BB3AC1E60B}"/>
    <cellStyle name="Millares 2 15 3 2 3 2 2 4" xfId="5696" xr:uid="{237F8919-153F-48EA-A39D-5AC815E00420}"/>
    <cellStyle name="Millares 2 15 3 2 3 2 3" xfId="1580" xr:uid="{00000000-0005-0000-0000-00002B060000}"/>
    <cellStyle name="Millares 2 15 3 2 3 2 3 2" xfId="10633" xr:uid="{E80C5F78-5692-4E46-89C1-79DA9FDE3FC6}"/>
    <cellStyle name="Millares 2 15 3 2 3 2 3 3" xfId="6702" xr:uid="{28A6C901-5B45-4DB3-9B35-20235852F3A0}"/>
    <cellStyle name="Millares 2 15 3 2 3 2 4" xfId="8697" xr:uid="{74D13BF1-7393-4B7E-ACF7-5833BD91073B}"/>
    <cellStyle name="Millares 2 15 3 2 3 2 5" xfId="4765" xr:uid="{0C9040F8-5D31-4EE2-B6B8-CF1AD57C1A00}"/>
    <cellStyle name="Millares 2 15 3 2 3 3" xfId="1581" xr:uid="{00000000-0005-0000-0000-00002C060000}"/>
    <cellStyle name="Millares 2 15 3 2 3 3 2" xfId="1582" xr:uid="{00000000-0005-0000-0000-00002D060000}"/>
    <cellStyle name="Millares 2 15 3 2 3 3 2 2" xfId="11106" xr:uid="{11B70A76-37A1-4237-A5AF-4FBD25E38738}"/>
    <cellStyle name="Millares 2 15 3 2 3 3 2 3" xfId="7175" xr:uid="{95925D4E-0F5D-4DB9-BE86-5C612250ABA3}"/>
    <cellStyle name="Millares 2 15 3 2 3 3 3" xfId="9170" xr:uid="{247E3F00-D40A-4F61-A435-97389588123C}"/>
    <cellStyle name="Millares 2 15 3 2 3 3 4" xfId="5238" xr:uid="{B4BA0C42-D2B6-49C2-B7BD-598878DDB8D2}"/>
    <cellStyle name="Millares 2 15 3 2 3 4" xfId="1583" xr:uid="{00000000-0005-0000-0000-00002E060000}"/>
    <cellStyle name="Millares 2 15 3 2 3 4 2" xfId="10178" xr:uid="{8E70FAD1-C02D-4021-800C-344CA3EE3A30}"/>
    <cellStyle name="Millares 2 15 3 2 3 4 3" xfId="6247" xr:uid="{0821B6D6-E278-42B2-AE1C-1352E0CE2057}"/>
    <cellStyle name="Millares 2 15 3 2 3 5" xfId="8239" xr:uid="{DB4BD962-6411-4742-8540-518E1989C44F}"/>
    <cellStyle name="Millares 2 15 3 2 3 6" xfId="4306" xr:uid="{37DDE52E-3483-438C-A50B-AB9FFCB2C1D6}"/>
    <cellStyle name="Millares 2 15 3 2 4" xfId="1584" xr:uid="{00000000-0005-0000-0000-00002F060000}"/>
    <cellStyle name="Millares 2 15 3 2 4 2" xfId="1585" xr:uid="{00000000-0005-0000-0000-000030060000}"/>
    <cellStyle name="Millares 2 15 3 2 4 2 2" xfId="1586" xr:uid="{00000000-0005-0000-0000-000031060000}"/>
    <cellStyle name="Millares 2 15 3 2 4 2 2 2" xfId="11562" xr:uid="{AA62464F-542E-4E48-A612-BC16FBF70189}"/>
    <cellStyle name="Millares 2 15 3 2 4 2 2 3" xfId="7631" xr:uid="{C599CBCD-4966-45D5-A9B9-1FD9226B2D45}"/>
    <cellStyle name="Millares 2 15 3 2 4 2 3" xfId="9626" xr:uid="{3A3E9B86-B089-48A1-817B-D502E1386305}"/>
    <cellStyle name="Millares 2 15 3 2 4 2 4" xfId="5694" xr:uid="{7D646F8E-31F1-4245-9A84-06C5F454DAE0}"/>
    <cellStyle name="Millares 2 15 3 2 4 3" xfId="1587" xr:uid="{00000000-0005-0000-0000-000032060000}"/>
    <cellStyle name="Millares 2 15 3 2 4 3 2" xfId="10631" xr:uid="{D6D61105-909D-4352-BA4C-0CFC9E47F94C}"/>
    <cellStyle name="Millares 2 15 3 2 4 3 3" xfId="6700" xr:uid="{04D2E1E5-B3D6-4A96-B899-1FF1699E1FA1}"/>
    <cellStyle name="Millares 2 15 3 2 4 4" xfId="8695" xr:uid="{82E9A5B3-92F5-4A35-87A1-9D0EB1B282DD}"/>
    <cellStyle name="Millares 2 15 3 2 4 5" xfId="4763" xr:uid="{C645F091-1EFD-4439-8CA7-1363F9FD7195}"/>
    <cellStyle name="Millares 2 15 3 2 5" xfId="1588" xr:uid="{00000000-0005-0000-0000-000033060000}"/>
    <cellStyle name="Millares 2 15 3 2 5 2" xfId="1589" xr:uid="{00000000-0005-0000-0000-000034060000}"/>
    <cellStyle name="Millares 2 15 3 2 5 2 2" xfId="11104" xr:uid="{C14B17F3-90E9-4623-BBF2-79AD95DFCFC7}"/>
    <cellStyle name="Millares 2 15 3 2 5 2 3" xfId="7173" xr:uid="{43272835-BDD9-4A0D-98DD-2522EC9A7149}"/>
    <cellStyle name="Millares 2 15 3 2 5 3" xfId="9168" xr:uid="{AFA8C4F9-F993-4358-AE2C-B2EB3074E22F}"/>
    <cellStyle name="Millares 2 15 3 2 5 4" xfId="5236" xr:uid="{D729A71D-B889-4CD8-9B88-F5996056EAAC}"/>
    <cellStyle name="Millares 2 15 3 2 6" xfId="1590" xr:uid="{00000000-0005-0000-0000-000035060000}"/>
    <cellStyle name="Millares 2 15 3 2 6 2" xfId="10176" xr:uid="{BD2851F5-717F-4BB7-8032-5C2CD26AC86E}"/>
    <cellStyle name="Millares 2 15 3 2 6 3" xfId="6245" xr:uid="{F5FAE320-8E44-49B2-B979-B82771B85978}"/>
    <cellStyle name="Millares 2 15 3 2 7" xfId="8237" xr:uid="{6D52DD1E-3FF5-488E-859F-170531F37B99}"/>
    <cellStyle name="Millares 2 15 3 2 8" xfId="4304" xr:uid="{31CA668A-032B-41F2-9090-CB2AF3262557}"/>
    <cellStyle name="Millares 2 15 3 3" xfId="1591" xr:uid="{00000000-0005-0000-0000-000036060000}"/>
    <cellStyle name="Millares 2 15 3 3 2" xfId="1592" xr:uid="{00000000-0005-0000-0000-000037060000}"/>
    <cellStyle name="Millares 2 15 3 3 2 2" xfId="1593" xr:uid="{00000000-0005-0000-0000-000038060000}"/>
    <cellStyle name="Millares 2 15 3 3 2 2 2" xfId="1594" xr:uid="{00000000-0005-0000-0000-000039060000}"/>
    <cellStyle name="Millares 2 15 3 3 2 2 2 2" xfId="11565" xr:uid="{1F5CFD7D-D1DD-4307-9265-B80261148018}"/>
    <cellStyle name="Millares 2 15 3 3 2 2 2 3" xfId="7634" xr:uid="{5E8E0C85-8204-4FC8-89E7-E382A9454982}"/>
    <cellStyle name="Millares 2 15 3 3 2 2 3" xfId="9629" xr:uid="{1FDEC673-4D31-4490-A78F-9F548A11D80C}"/>
    <cellStyle name="Millares 2 15 3 3 2 2 4" xfId="5697" xr:uid="{4018B52F-CB5F-40D1-A70F-F2BD294F64CC}"/>
    <cellStyle name="Millares 2 15 3 3 2 3" xfId="1595" xr:uid="{00000000-0005-0000-0000-00003A060000}"/>
    <cellStyle name="Millares 2 15 3 3 2 3 2" xfId="10634" xr:uid="{5CCD7A0D-6041-4D65-A519-D8E2F9EE4FC7}"/>
    <cellStyle name="Millares 2 15 3 3 2 3 3" xfId="6703" xr:uid="{59EE1A7B-D30F-422A-83BD-075AF4BE25FF}"/>
    <cellStyle name="Millares 2 15 3 3 2 4" xfId="8698" xr:uid="{94FECF87-4A5F-4839-BED2-ABE55986E48E}"/>
    <cellStyle name="Millares 2 15 3 3 2 5" xfId="4766" xr:uid="{6E654612-EB40-416B-9D5B-04C542EE4FED}"/>
    <cellStyle name="Millares 2 15 3 3 3" xfId="1596" xr:uid="{00000000-0005-0000-0000-00003B060000}"/>
    <cellStyle name="Millares 2 15 3 3 3 2" xfId="1597" xr:uid="{00000000-0005-0000-0000-00003C060000}"/>
    <cellStyle name="Millares 2 15 3 3 3 2 2" xfId="11107" xr:uid="{A91A446A-C245-46A9-861D-11D0D0052FBB}"/>
    <cellStyle name="Millares 2 15 3 3 3 2 3" xfId="7176" xr:uid="{FD993550-CAD3-471F-B81A-F21991AE90EF}"/>
    <cellStyle name="Millares 2 15 3 3 3 3" xfId="9171" xr:uid="{B8DA6DDA-3593-4FA9-AADF-53A375ECFB20}"/>
    <cellStyle name="Millares 2 15 3 3 3 4" xfId="5239" xr:uid="{60D68691-C0A1-40D1-A35A-E4DA53CB2C4E}"/>
    <cellStyle name="Millares 2 15 3 3 4" xfId="1598" xr:uid="{00000000-0005-0000-0000-00003D060000}"/>
    <cellStyle name="Millares 2 15 3 3 4 2" xfId="10179" xr:uid="{230B8CB8-4B3A-4E29-BDB2-3E6DA0B829FD}"/>
    <cellStyle name="Millares 2 15 3 3 4 3" xfId="6248" xr:uid="{64EF567D-2AF2-459D-B4A8-4645F8222584}"/>
    <cellStyle name="Millares 2 15 3 3 5" xfId="8240" xr:uid="{00949938-9597-43A1-B446-C1E4C5BFF150}"/>
    <cellStyle name="Millares 2 15 3 3 6" xfId="4307" xr:uid="{042A6AE5-477B-4CB2-9E56-329941422E01}"/>
    <cellStyle name="Millares 2 15 3 4" xfId="1599" xr:uid="{00000000-0005-0000-0000-00003E060000}"/>
    <cellStyle name="Millares 2 15 3 4 2" xfId="1600" xr:uid="{00000000-0005-0000-0000-00003F060000}"/>
    <cellStyle name="Millares 2 15 3 4 2 2" xfId="1601" xr:uid="{00000000-0005-0000-0000-000040060000}"/>
    <cellStyle name="Millares 2 15 3 4 2 2 2" xfId="1602" xr:uid="{00000000-0005-0000-0000-000041060000}"/>
    <cellStyle name="Millares 2 15 3 4 2 2 2 2" xfId="11566" xr:uid="{C26A45CF-C942-493A-823B-4BF5C3A6DCB6}"/>
    <cellStyle name="Millares 2 15 3 4 2 2 2 3" xfId="7635" xr:uid="{01171B19-52B6-41DB-BB1A-EC9B879BCFBF}"/>
    <cellStyle name="Millares 2 15 3 4 2 2 3" xfId="9630" xr:uid="{1CA6E073-9C40-482A-9DD4-19E581643967}"/>
    <cellStyle name="Millares 2 15 3 4 2 2 4" xfId="5698" xr:uid="{F34CCF06-810B-4216-8597-A4FD13BEB422}"/>
    <cellStyle name="Millares 2 15 3 4 2 3" xfId="1603" xr:uid="{00000000-0005-0000-0000-000042060000}"/>
    <cellStyle name="Millares 2 15 3 4 2 3 2" xfId="10635" xr:uid="{8BB38522-777F-4DD4-B38C-B5FBB92C9FE9}"/>
    <cellStyle name="Millares 2 15 3 4 2 3 3" xfId="6704" xr:uid="{19839088-72A2-455B-88DA-86ADA44E6779}"/>
    <cellStyle name="Millares 2 15 3 4 2 4" xfId="8699" xr:uid="{1D622B13-7268-40B4-A61C-55C9F60362E3}"/>
    <cellStyle name="Millares 2 15 3 4 2 5" xfId="4767" xr:uid="{62EDE474-E05E-4CCD-9FAC-52AE6B6D1DFE}"/>
    <cellStyle name="Millares 2 15 3 4 3" xfId="1604" xr:uid="{00000000-0005-0000-0000-000043060000}"/>
    <cellStyle name="Millares 2 15 3 4 3 2" xfId="1605" xr:uid="{00000000-0005-0000-0000-000044060000}"/>
    <cellStyle name="Millares 2 15 3 4 3 2 2" xfId="11108" xr:uid="{AB6159F7-ADCF-4BEC-97FC-9631872A70B7}"/>
    <cellStyle name="Millares 2 15 3 4 3 2 3" xfId="7177" xr:uid="{A9F745E3-ABEA-4D5D-B60C-0FBF88952681}"/>
    <cellStyle name="Millares 2 15 3 4 3 3" xfId="9172" xr:uid="{83268D6C-CDC0-4035-B08F-27D37AAEF880}"/>
    <cellStyle name="Millares 2 15 3 4 3 4" xfId="5240" xr:uid="{8E404E94-A5A3-425A-A042-CC70A38BD221}"/>
    <cellStyle name="Millares 2 15 3 4 4" xfId="1606" xr:uid="{00000000-0005-0000-0000-000045060000}"/>
    <cellStyle name="Millares 2 15 3 4 4 2" xfId="10180" xr:uid="{AB4B4975-8584-4237-884B-7DFC233D9602}"/>
    <cellStyle name="Millares 2 15 3 4 4 3" xfId="6249" xr:uid="{4A361266-DF78-4A97-BE32-D1CCB333126D}"/>
    <cellStyle name="Millares 2 15 3 4 5" xfId="8241" xr:uid="{D4E593FD-F494-4203-BB42-CE367E48B55D}"/>
    <cellStyle name="Millares 2 15 3 4 6" xfId="4308" xr:uid="{AD2149D6-8736-4685-85C5-FA1F43D8D5F2}"/>
    <cellStyle name="Millares 2 15 3 5" xfId="1607" xr:uid="{00000000-0005-0000-0000-000046060000}"/>
    <cellStyle name="Millares 2 15 3 5 2" xfId="1608" xr:uid="{00000000-0005-0000-0000-000047060000}"/>
    <cellStyle name="Millares 2 15 3 5 2 2" xfId="1609" xr:uid="{00000000-0005-0000-0000-000048060000}"/>
    <cellStyle name="Millares 2 15 3 5 2 2 2" xfId="11561" xr:uid="{51803983-6B98-4E67-9122-51F093473C27}"/>
    <cellStyle name="Millares 2 15 3 5 2 2 3" xfId="7630" xr:uid="{2B2F5499-C5F6-4A66-BED3-9CA430B1CD46}"/>
    <cellStyle name="Millares 2 15 3 5 2 3" xfId="9625" xr:uid="{2EEC6B16-A337-42BD-8A47-D6D665336BBD}"/>
    <cellStyle name="Millares 2 15 3 5 2 4" xfId="5693" xr:uid="{3F08531B-CF27-47F2-9FF2-BAB56CD605D4}"/>
    <cellStyle name="Millares 2 15 3 5 3" xfId="1610" xr:uid="{00000000-0005-0000-0000-000049060000}"/>
    <cellStyle name="Millares 2 15 3 5 3 2" xfId="10630" xr:uid="{6B4CE490-828E-41DF-B3C4-F46E87B16F6F}"/>
    <cellStyle name="Millares 2 15 3 5 3 3" xfId="6699" xr:uid="{8170D137-847B-4B24-A1CC-56F630A768DC}"/>
    <cellStyle name="Millares 2 15 3 5 4" xfId="8694" xr:uid="{BBD2DEFB-5B63-4F73-A999-B9C336E41F42}"/>
    <cellStyle name="Millares 2 15 3 5 5" xfId="4762" xr:uid="{69EF5919-1F96-4B57-91D7-F512084A0B41}"/>
    <cellStyle name="Millares 2 15 3 6" xfId="1611" xr:uid="{00000000-0005-0000-0000-00004A060000}"/>
    <cellStyle name="Millares 2 15 3 6 2" xfId="1612" xr:uid="{00000000-0005-0000-0000-00004B060000}"/>
    <cellStyle name="Millares 2 15 3 6 2 2" xfId="11103" xr:uid="{27D69E28-E16C-43DE-AF8D-100B80992F9B}"/>
    <cellStyle name="Millares 2 15 3 6 2 3" xfId="7172" xr:uid="{EF193FBD-528F-43E6-AFDC-70AFD4A5FB29}"/>
    <cellStyle name="Millares 2 15 3 6 3" xfId="9167" xr:uid="{F0078E89-5A30-4B85-81A3-26F3B9AB1759}"/>
    <cellStyle name="Millares 2 15 3 6 4" xfId="5235" xr:uid="{75C4B92F-8700-4E61-9D6C-4256E6010EA4}"/>
    <cellStyle name="Millares 2 15 3 7" xfId="1613" xr:uid="{00000000-0005-0000-0000-00004C060000}"/>
    <cellStyle name="Millares 2 15 3 7 2" xfId="10175" xr:uid="{21D911C2-EBF0-4D2A-A4D6-C1A1B3B64013}"/>
    <cellStyle name="Millares 2 15 3 7 3" xfId="6244" xr:uid="{16D8D93E-F375-4246-B8B9-F44301EE5A0C}"/>
    <cellStyle name="Millares 2 15 3 8" xfId="8236" xr:uid="{9D447840-97D4-496D-BD7D-D4485709D0C9}"/>
    <cellStyle name="Millares 2 15 3 9" xfId="4303" xr:uid="{F75F1B52-BCC6-40B4-A0ED-051C8D2A8D1A}"/>
    <cellStyle name="Millares 2 15 4" xfId="1614" xr:uid="{00000000-0005-0000-0000-00004D060000}"/>
    <cellStyle name="Millares 2 15 4 2" xfId="1615" xr:uid="{00000000-0005-0000-0000-00004E060000}"/>
    <cellStyle name="Millares 2 15 4 2 2" xfId="1616" xr:uid="{00000000-0005-0000-0000-00004F060000}"/>
    <cellStyle name="Millares 2 15 4 2 2 2" xfId="1617" xr:uid="{00000000-0005-0000-0000-000050060000}"/>
    <cellStyle name="Millares 2 15 4 2 2 2 2" xfId="1618" xr:uid="{00000000-0005-0000-0000-000051060000}"/>
    <cellStyle name="Millares 2 15 4 2 2 2 2 2" xfId="1619" xr:uid="{00000000-0005-0000-0000-000052060000}"/>
    <cellStyle name="Millares 2 15 4 2 2 2 2 2 2" xfId="11569" xr:uid="{31E88BE8-2B65-41DF-A8AA-5651C6145FF4}"/>
    <cellStyle name="Millares 2 15 4 2 2 2 2 2 3" xfId="7638" xr:uid="{97CF214F-AE20-4E2D-B09E-177D5A36C040}"/>
    <cellStyle name="Millares 2 15 4 2 2 2 2 3" xfId="9633" xr:uid="{C225976D-2C64-43B9-B855-69E11DD252B1}"/>
    <cellStyle name="Millares 2 15 4 2 2 2 2 4" xfId="5701" xr:uid="{8E965BD3-719E-4026-97BC-68D3E0DCB3A6}"/>
    <cellStyle name="Millares 2 15 4 2 2 2 3" xfId="1620" xr:uid="{00000000-0005-0000-0000-000053060000}"/>
    <cellStyle name="Millares 2 15 4 2 2 2 3 2" xfId="10638" xr:uid="{F2554DF4-A36D-4F51-8DBB-33D8DA041C34}"/>
    <cellStyle name="Millares 2 15 4 2 2 2 3 3" xfId="6707" xr:uid="{15FA4F16-947E-4341-BDF4-8E613AC5545C}"/>
    <cellStyle name="Millares 2 15 4 2 2 2 4" xfId="8702" xr:uid="{2B12A02A-D794-45E4-A588-37A91DE311C1}"/>
    <cellStyle name="Millares 2 15 4 2 2 2 5" xfId="4770" xr:uid="{054845B3-20F2-4D93-B342-8CCCE06AD61B}"/>
    <cellStyle name="Millares 2 15 4 2 2 3" xfId="1621" xr:uid="{00000000-0005-0000-0000-000054060000}"/>
    <cellStyle name="Millares 2 15 4 2 2 3 2" xfId="1622" xr:uid="{00000000-0005-0000-0000-000055060000}"/>
    <cellStyle name="Millares 2 15 4 2 2 3 2 2" xfId="11111" xr:uid="{F5B52ADD-1D18-4D35-8529-71A6EDF4E1CF}"/>
    <cellStyle name="Millares 2 15 4 2 2 3 2 3" xfId="7180" xr:uid="{A47251AD-30B2-41C8-9A0B-AC4B6D5AF839}"/>
    <cellStyle name="Millares 2 15 4 2 2 3 3" xfId="9175" xr:uid="{BCC65181-8CA8-485C-86EC-3DAA4E89C857}"/>
    <cellStyle name="Millares 2 15 4 2 2 3 4" xfId="5243" xr:uid="{75A3228E-EC5F-4F7E-90B5-69E110D98DA4}"/>
    <cellStyle name="Millares 2 15 4 2 2 4" xfId="1623" xr:uid="{00000000-0005-0000-0000-000056060000}"/>
    <cellStyle name="Millares 2 15 4 2 2 4 2" xfId="10183" xr:uid="{5A145A64-0A1F-4D4B-A25C-AF1387F4DD33}"/>
    <cellStyle name="Millares 2 15 4 2 2 4 3" xfId="6252" xr:uid="{33A49F6E-33ED-4F4A-BBFA-0CAD38F79DCA}"/>
    <cellStyle name="Millares 2 15 4 2 2 5" xfId="8244" xr:uid="{841F04F5-2393-47DF-85D0-D8E9A9C8CC2C}"/>
    <cellStyle name="Millares 2 15 4 2 2 6" xfId="4311" xr:uid="{56F3A7FD-6B3F-4942-ABB6-F77A3F7AD2C4}"/>
    <cellStyle name="Millares 2 15 4 2 3" xfId="1624" xr:uid="{00000000-0005-0000-0000-000057060000}"/>
    <cellStyle name="Millares 2 15 4 2 3 2" xfId="1625" xr:uid="{00000000-0005-0000-0000-000058060000}"/>
    <cellStyle name="Millares 2 15 4 2 3 2 2" xfId="1626" xr:uid="{00000000-0005-0000-0000-000059060000}"/>
    <cellStyle name="Millares 2 15 4 2 3 2 2 2" xfId="1627" xr:uid="{00000000-0005-0000-0000-00005A060000}"/>
    <cellStyle name="Millares 2 15 4 2 3 2 2 2 2" xfId="11570" xr:uid="{FEAC418E-DD98-4225-B670-19C942A7E840}"/>
    <cellStyle name="Millares 2 15 4 2 3 2 2 2 3" xfId="7639" xr:uid="{960377D9-AFEF-46E4-B391-9FBD5347E919}"/>
    <cellStyle name="Millares 2 15 4 2 3 2 2 3" xfId="9634" xr:uid="{B4965451-6A60-43E0-814D-B7A2487A7DE8}"/>
    <cellStyle name="Millares 2 15 4 2 3 2 2 4" xfId="5702" xr:uid="{16628CD2-3679-4547-8B45-063481F607D2}"/>
    <cellStyle name="Millares 2 15 4 2 3 2 3" xfId="1628" xr:uid="{00000000-0005-0000-0000-00005B060000}"/>
    <cellStyle name="Millares 2 15 4 2 3 2 3 2" xfId="10639" xr:uid="{4F27C7F2-B0F6-4BAE-8BF4-553A74647E3D}"/>
    <cellStyle name="Millares 2 15 4 2 3 2 3 3" xfId="6708" xr:uid="{97DEA016-D0A9-47EE-B84F-B1FE2805652C}"/>
    <cellStyle name="Millares 2 15 4 2 3 2 4" xfId="8703" xr:uid="{0DE7028B-D09E-47DC-8282-2711DD9A5469}"/>
    <cellStyle name="Millares 2 15 4 2 3 2 5" xfId="4771" xr:uid="{A3998BFC-BA3C-4982-8704-A405E32F6513}"/>
    <cellStyle name="Millares 2 15 4 2 3 3" xfId="1629" xr:uid="{00000000-0005-0000-0000-00005C060000}"/>
    <cellStyle name="Millares 2 15 4 2 3 3 2" xfId="1630" xr:uid="{00000000-0005-0000-0000-00005D060000}"/>
    <cellStyle name="Millares 2 15 4 2 3 3 2 2" xfId="11112" xr:uid="{8AD35DE1-2715-4F19-8530-CF2523767225}"/>
    <cellStyle name="Millares 2 15 4 2 3 3 2 3" xfId="7181" xr:uid="{9A3AEF03-2E61-4543-B799-707BA163C0DD}"/>
    <cellStyle name="Millares 2 15 4 2 3 3 3" xfId="9176" xr:uid="{DBAF2ACE-DB9E-49CE-A42E-054A016DD7CE}"/>
    <cellStyle name="Millares 2 15 4 2 3 3 4" xfId="5244" xr:uid="{EE5CA7E2-ED4D-48B0-9988-94E576774961}"/>
    <cellStyle name="Millares 2 15 4 2 3 4" xfId="1631" xr:uid="{00000000-0005-0000-0000-00005E060000}"/>
    <cellStyle name="Millares 2 15 4 2 3 4 2" xfId="10184" xr:uid="{49980A2D-9354-46F7-9BAC-D41C92AAD01A}"/>
    <cellStyle name="Millares 2 15 4 2 3 4 3" xfId="6253" xr:uid="{0A7904BE-AC5A-4F8F-BF80-6CF87E77BD53}"/>
    <cellStyle name="Millares 2 15 4 2 3 5" xfId="8245" xr:uid="{A0190C34-3BC0-42FF-89B7-37C6B9855D55}"/>
    <cellStyle name="Millares 2 15 4 2 3 6" xfId="4312" xr:uid="{8A81E36E-2916-4DE6-B90D-B473C4BBA900}"/>
    <cellStyle name="Millares 2 15 4 2 4" xfId="1632" xr:uid="{00000000-0005-0000-0000-00005F060000}"/>
    <cellStyle name="Millares 2 15 4 2 4 2" xfId="1633" xr:uid="{00000000-0005-0000-0000-000060060000}"/>
    <cellStyle name="Millares 2 15 4 2 4 2 2" xfId="1634" xr:uid="{00000000-0005-0000-0000-000061060000}"/>
    <cellStyle name="Millares 2 15 4 2 4 2 2 2" xfId="11568" xr:uid="{D1D1A5F8-5DD5-4CDB-AB77-DF8D748303D1}"/>
    <cellStyle name="Millares 2 15 4 2 4 2 2 3" xfId="7637" xr:uid="{E82E04BE-9F73-4E37-BEA8-1628A61575D0}"/>
    <cellStyle name="Millares 2 15 4 2 4 2 3" xfId="9632" xr:uid="{2C3C747C-4ED4-488B-B855-0288524BC8C1}"/>
    <cellStyle name="Millares 2 15 4 2 4 2 4" xfId="5700" xr:uid="{7647E880-1E89-4DDE-B6CB-DC927EF20BEA}"/>
    <cellStyle name="Millares 2 15 4 2 4 3" xfId="1635" xr:uid="{00000000-0005-0000-0000-000062060000}"/>
    <cellStyle name="Millares 2 15 4 2 4 3 2" xfId="10637" xr:uid="{52D9EF20-D9E6-4309-9466-B2B902C481F1}"/>
    <cellStyle name="Millares 2 15 4 2 4 3 3" xfId="6706" xr:uid="{4C31B02A-2729-485A-9E74-DFB833AAFAE7}"/>
    <cellStyle name="Millares 2 15 4 2 4 4" xfId="8701" xr:uid="{56834826-6232-456F-84E1-3FDFD8EA4CB1}"/>
    <cellStyle name="Millares 2 15 4 2 4 5" xfId="4769" xr:uid="{DB172DD7-D82F-4D22-B744-A3461A2749F3}"/>
    <cellStyle name="Millares 2 15 4 2 5" xfId="1636" xr:uid="{00000000-0005-0000-0000-000063060000}"/>
    <cellStyle name="Millares 2 15 4 2 5 2" xfId="1637" xr:uid="{00000000-0005-0000-0000-000064060000}"/>
    <cellStyle name="Millares 2 15 4 2 5 2 2" xfId="11110" xr:uid="{111A1337-1A19-4F56-9FF9-7720BE62AB43}"/>
    <cellStyle name="Millares 2 15 4 2 5 2 3" xfId="7179" xr:uid="{1FA61A09-2E49-46F5-A90A-61A96A3DE634}"/>
    <cellStyle name="Millares 2 15 4 2 5 3" xfId="9174" xr:uid="{1977BB77-6117-4D1B-8640-FD3D2A2CE572}"/>
    <cellStyle name="Millares 2 15 4 2 5 4" xfId="5242" xr:uid="{24A129B7-3D01-491F-AA10-76DF1F8FA1D6}"/>
    <cellStyle name="Millares 2 15 4 2 6" xfId="1638" xr:uid="{00000000-0005-0000-0000-000065060000}"/>
    <cellStyle name="Millares 2 15 4 2 6 2" xfId="10182" xr:uid="{BFB83CCD-EBED-4F56-BDC0-AAE7802C4456}"/>
    <cellStyle name="Millares 2 15 4 2 6 3" xfId="6251" xr:uid="{58426908-9471-4FDA-A70E-733268A19615}"/>
    <cellStyle name="Millares 2 15 4 2 7" xfId="8243" xr:uid="{7DD1FA37-A289-454B-B855-FF6FBE6FE281}"/>
    <cellStyle name="Millares 2 15 4 2 8" xfId="4310" xr:uid="{3FEDFE4F-5AD6-4B95-A209-90930D8ED56E}"/>
    <cellStyle name="Millares 2 15 4 3" xfId="1639" xr:uid="{00000000-0005-0000-0000-000066060000}"/>
    <cellStyle name="Millares 2 15 4 3 2" xfId="1640" xr:uid="{00000000-0005-0000-0000-000067060000}"/>
    <cellStyle name="Millares 2 15 4 3 2 2" xfId="1641" xr:uid="{00000000-0005-0000-0000-000068060000}"/>
    <cellStyle name="Millares 2 15 4 3 2 2 2" xfId="1642" xr:uid="{00000000-0005-0000-0000-000069060000}"/>
    <cellStyle name="Millares 2 15 4 3 2 2 2 2" xfId="11571" xr:uid="{6EEE158B-71CF-436D-9D40-9D946B5C30AE}"/>
    <cellStyle name="Millares 2 15 4 3 2 2 2 3" xfId="7640" xr:uid="{5ED1066D-EC57-4E29-BBFD-58EF35618D6D}"/>
    <cellStyle name="Millares 2 15 4 3 2 2 3" xfId="9635" xr:uid="{23B336BB-201A-4CFB-A5AA-37F3316D2A97}"/>
    <cellStyle name="Millares 2 15 4 3 2 2 4" xfId="5703" xr:uid="{B8A9A410-079E-4FD9-BFFA-56D09F636E0D}"/>
    <cellStyle name="Millares 2 15 4 3 2 3" xfId="1643" xr:uid="{00000000-0005-0000-0000-00006A060000}"/>
    <cellStyle name="Millares 2 15 4 3 2 3 2" xfId="10640" xr:uid="{1A05B066-4310-4B0C-9322-BD79F965E743}"/>
    <cellStyle name="Millares 2 15 4 3 2 3 3" xfId="6709" xr:uid="{C01CD830-BD60-46A1-9509-787E7022E922}"/>
    <cellStyle name="Millares 2 15 4 3 2 4" xfId="8704" xr:uid="{054BD0F6-BF61-459E-B8CA-9A58E21D9CD1}"/>
    <cellStyle name="Millares 2 15 4 3 2 5" xfId="4772" xr:uid="{E08C74D4-E535-4587-AD7E-AE91C3B3221B}"/>
    <cellStyle name="Millares 2 15 4 3 3" xfId="1644" xr:uid="{00000000-0005-0000-0000-00006B060000}"/>
    <cellStyle name="Millares 2 15 4 3 3 2" xfId="1645" xr:uid="{00000000-0005-0000-0000-00006C060000}"/>
    <cellStyle name="Millares 2 15 4 3 3 2 2" xfId="11113" xr:uid="{64D86100-337A-426E-988A-AAEF59E6BA5D}"/>
    <cellStyle name="Millares 2 15 4 3 3 2 3" xfId="7182" xr:uid="{B4682229-CCDF-469C-8458-7E29496CA129}"/>
    <cellStyle name="Millares 2 15 4 3 3 3" xfId="9177" xr:uid="{303C4CFF-E2B6-46C2-A737-BCCD8D5C022C}"/>
    <cellStyle name="Millares 2 15 4 3 3 4" xfId="5245" xr:uid="{2332F46E-F968-4D6E-A4DD-348460AAE1E3}"/>
    <cellStyle name="Millares 2 15 4 3 4" xfId="1646" xr:uid="{00000000-0005-0000-0000-00006D060000}"/>
    <cellStyle name="Millares 2 15 4 3 4 2" xfId="10185" xr:uid="{891461EE-F57B-47A2-A1CE-BBF7B086EC41}"/>
    <cellStyle name="Millares 2 15 4 3 4 3" xfId="6254" xr:uid="{4B4DD394-46D9-4EA1-BD62-8F918628852B}"/>
    <cellStyle name="Millares 2 15 4 3 5" xfId="8246" xr:uid="{4171B556-0E83-4779-ADF2-6BBBE0B7BB09}"/>
    <cellStyle name="Millares 2 15 4 3 6" xfId="4313" xr:uid="{4812B59D-5DE0-4627-AFB3-690A1247CC5E}"/>
    <cellStyle name="Millares 2 15 4 4" xfId="1647" xr:uid="{00000000-0005-0000-0000-00006E060000}"/>
    <cellStyle name="Millares 2 15 4 4 2" xfId="1648" xr:uid="{00000000-0005-0000-0000-00006F060000}"/>
    <cellStyle name="Millares 2 15 4 4 2 2" xfId="1649" xr:uid="{00000000-0005-0000-0000-000070060000}"/>
    <cellStyle name="Millares 2 15 4 4 2 2 2" xfId="1650" xr:uid="{00000000-0005-0000-0000-000071060000}"/>
    <cellStyle name="Millares 2 15 4 4 2 2 2 2" xfId="11572" xr:uid="{95E766F5-3E85-4AB3-ACE9-C89E827C11D7}"/>
    <cellStyle name="Millares 2 15 4 4 2 2 2 3" xfId="7641" xr:uid="{9030381D-5C47-4A7B-998A-59A5585CC53C}"/>
    <cellStyle name="Millares 2 15 4 4 2 2 3" xfId="9636" xr:uid="{E1D10C1A-EE66-43F2-A0A0-29E0E897432A}"/>
    <cellStyle name="Millares 2 15 4 4 2 2 4" xfId="5704" xr:uid="{AFE84CB4-F538-4CEE-BA6F-5A270A23BB99}"/>
    <cellStyle name="Millares 2 15 4 4 2 3" xfId="1651" xr:uid="{00000000-0005-0000-0000-000072060000}"/>
    <cellStyle name="Millares 2 15 4 4 2 3 2" xfId="10641" xr:uid="{997C3341-2221-469E-A6A5-05D44F5C095A}"/>
    <cellStyle name="Millares 2 15 4 4 2 3 3" xfId="6710" xr:uid="{BB1EE40E-B87C-4BDF-9530-20457E8BB755}"/>
    <cellStyle name="Millares 2 15 4 4 2 4" xfId="8705" xr:uid="{8371D215-D115-4FF6-AF85-8B3CD97ABC6A}"/>
    <cellStyle name="Millares 2 15 4 4 2 5" xfId="4773" xr:uid="{AC58F9BA-7744-44DA-B618-B4882DABBD95}"/>
    <cellStyle name="Millares 2 15 4 4 3" xfId="1652" xr:uid="{00000000-0005-0000-0000-000073060000}"/>
    <cellStyle name="Millares 2 15 4 4 3 2" xfId="1653" xr:uid="{00000000-0005-0000-0000-000074060000}"/>
    <cellStyle name="Millares 2 15 4 4 3 2 2" xfId="11114" xr:uid="{8FA1A522-A442-4E1E-81AB-089641D87ED5}"/>
    <cellStyle name="Millares 2 15 4 4 3 2 3" xfId="7183" xr:uid="{97913399-04E8-4D10-87FF-230C9468DC20}"/>
    <cellStyle name="Millares 2 15 4 4 3 3" xfId="9178" xr:uid="{2085AEDB-C180-423D-B972-D44C1073F5EF}"/>
    <cellStyle name="Millares 2 15 4 4 3 4" xfId="5246" xr:uid="{E4BBDDE6-9D79-4200-A872-72D27BAECBF4}"/>
    <cellStyle name="Millares 2 15 4 4 4" xfId="1654" xr:uid="{00000000-0005-0000-0000-000075060000}"/>
    <cellStyle name="Millares 2 15 4 4 4 2" xfId="10186" xr:uid="{12BAEBC8-BB80-4F96-A458-7988E75FA766}"/>
    <cellStyle name="Millares 2 15 4 4 4 3" xfId="6255" xr:uid="{6ADC5C54-5C54-41AA-8DC0-A899DF661AB8}"/>
    <cellStyle name="Millares 2 15 4 4 5" xfId="8247" xr:uid="{C48F266A-CDAC-44D3-A1EA-24E36EDE0521}"/>
    <cellStyle name="Millares 2 15 4 4 6" xfId="4314" xr:uid="{90008BF5-C73A-4781-B7CA-2D019E8EDFB1}"/>
    <cellStyle name="Millares 2 15 4 5" xfId="1655" xr:uid="{00000000-0005-0000-0000-000076060000}"/>
    <cellStyle name="Millares 2 15 4 5 2" xfId="1656" xr:uid="{00000000-0005-0000-0000-000077060000}"/>
    <cellStyle name="Millares 2 15 4 5 2 2" xfId="1657" xr:uid="{00000000-0005-0000-0000-000078060000}"/>
    <cellStyle name="Millares 2 15 4 5 2 2 2" xfId="11567" xr:uid="{2E98AD2B-F5D6-4572-96B9-6068DC764040}"/>
    <cellStyle name="Millares 2 15 4 5 2 2 3" xfId="7636" xr:uid="{D3D19ACD-615C-4FE2-9C7C-D1AECB4173E7}"/>
    <cellStyle name="Millares 2 15 4 5 2 3" xfId="9631" xr:uid="{77CB3CA0-6946-496C-90A2-A8BDDEF21A64}"/>
    <cellStyle name="Millares 2 15 4 5 2 4" xfId="5699" xr:uid="{1BD6513F-46DE-46FC-B177-D5F1A85ADBCB}"/>
    <cellStyle name="Millares 2 15 4 5 3" xfId="1658" xr:uid="{00000000-0005-0000-0000-000079060000}"/>
    <cellStyle name="Millares 2 15 4 5 3 2" xfId="10636" xr:uid="{F145B756-D7E5-42E9-A607-68A6A1159A14}"/>
    <cellStyle name="Millares 2 15 4 5 3 3" xfId="6705" xr:uid="{BAB2CB6F-183C-4C8D-B34B-6ED9F44D7FEA}"/>
    <cellStyle name="Millares 2 15 4 5 4" xfId="8700" xr:uid="{46F2CE6B-3946-4E9F-A561-4EAEA12E1F26}"/>
    <cellStyle name="Millares 2 15 4 5 5" xfId="4768" xr:uid="{81405B99-D04D-44BB-9704-5550F2046440}"/>
    <cellStyle name="Millares 2 15 4 6" xfId="1659" xr:uid="{00000000-0005-0000-0000-00007A060000}"/>
    <cellStyle name="Millares 2 15 4 6 2" xfId="1660" xr:uid="{00000000-0005-0000-0000-00007B060000}"/>
    <cellStyle name="Millares 2 15 4 6 2 2" xfId="11109" xr:uid="{F4D96818-F7B1-4804-A148-0224B1787E7D}"/>
    <cellStyle name="Millares 2 15 4 6 2 3" xfId="7178" xr:uid="{95A36412-3B61-47C3-A867-F3EB3EADE6EE}"/>
    <cellStyle name="Millares 2 15 4 6 3" xfId="9173" xr:uid="{A5D7EFAC-1327-4977-9FF0-32DFF5F68028}"/>
    <cellStyle name="Millares 2 15 4 6 4" xfId="5241" xr:uid="{3E350910-EE9F-44C9-ACB0-EAA7E52C5C86}"/>
    <cellStyle name="Millares 2 15 4 7" xfId="1661" xr:uid="{00000000-0005-0000-0000-00007C060000}"/>
    <cellStyle name="Millares 2 15 4 7 2" xfId="10181" xr:uid="{844156F3-5A2A-4220-B64A-68BF3DF53C2A}"/>
    <cellStyle name="Millares 2 15 4 7 3" xfId="6250" xr:uid="{1B1888AF-BD17-4AC1-8035-CADABBD79E93}"/>
    <cellStyle name="Millares 2 15 4 8" xfId="8242" xr:uid="{5549DBD8-CC0C-499D-AF7F-B778A6FB9D79}"/>
    <cellStyle name="Millares 2 15 4 9" xfId="4309" xr:uid="{6666D1D7-18B9-4E3C-9067-837AEB6ECEFE}"/>
    <cellStyle name="Millares 2 15 5" xfId="1662" xr:uid="{00000000-0005-0000-0000-00007D060000}"/>
    <cellStyle name="Millares 2 15 5 2" xfId="1663" xr:uid="{00000000-0005-0000-0000-00007E060000}"/>
    <cellStyle name="Millares 2 15 5 2 2" xfId="1664" xr:uid="{00000000-0005-0000-0000-00007F060000}"/>
    <cellStyle name="Millares 2 15 5 2 2 2" xfId="1665" xr:uid="{00000000-0005-0000-0000-000080060000}"/>
    <cellStyle name="Millares 2 15 5 2 2 2 2" xfId="1666" xr:uid="{00000000-0005-0000-0000-000081060000}"/>
    <cellStyle name="Millares 2 15 5 2 2 2 2 2" xfId="11574" xr:uid="{D1A856C7-6692-4041-A90D-8279A2BA9BCD}"/>
    <cellStyle name="Millares 2 15 5 2 2 2 2 3" xfId="7643" xr:uid="{912BB49E-17BE-4B24-AD5D-8FA0768AD99B}"/>
    <cellStyle name="Millares 2 15 5 2 2 2 3" xfId="9638" xr:uid="{E983103A-2ED6-4524-9F09-79E77B2DB639}"/>
    <cellStyle name="Millares 2 15 5 2 2 2 4" xfId="5706" xr:uid="{DE9283AE-EB4D-4984-A35D-C51FF355DEE3}"/>
    <cellStyle name="Millares 2 15 5 2 2 3" xfId="1667" xr:uid="{00000000-0005-0000-0000-000082060000}"/>
    <cellStyle name="Millares 2 15 5 2 2 3 2" xfId="10643" xr:uid="{4D7BD4C7-9308-436C-85DF-CBE60F658EA7}"/>
    <cellStyle name="Millares 2 15 5 2 2 3 3" xfId="6712" xr:uid="{F964A176-D2C9-4091-9C41-FC5951D883D8}"/>
    <cellStyle name="Millares 2 15 5 2 2 4" xfId="8707" xr:uid="{A2A9B91C-1F1F-4705-8B5C-A73B8E1CBA8A}"/>
    <cellStyle name="Millares 2 15 5 2 2 5" xfId="4775" xr:uid="{C78912FC-235A-4328-A6DC-C0BCD3D657C8}"/>
    <cellStyle name="Millares 2 15 5 2 3" xfId="1668" xr:uid="{00000000-0005-0000-0000-000083060000}"/>
    <cellStyle name="Millares 2 15 5 2 3 2" xfId="1669" xr:uid="{00000000-0005-0000-0000-000084060000}"/>
    <cellStyle name="Millares 2 15 5 2 3 2 2" xfId="11116" xr:uid="{436878EB-15C8-4BB1-B97A-87B7080E524E}"/>
    <cellStyle name="Millares 2 15 5 2 3 2 3" xfId="7185" xr:uid="{19268605-69D2-4A95-87FA-63E2000B5131}"/>
    <cellStyle name="Millares 2 15 5 2 3 3" xfId="9180" xr:uid="{5348B328-C303-45FC-AF2D-C27D0DE1096C}"/>
    <cellStyle name="Millares 2 15 5 2 3 4" xfId="5248" xr:uid="{23A92773-E3E3-44C6-834B-98AC7F1C9562}"/>
    <cellStyle name="Millares 2 15 5 2 4" xfId="1670" xr:uid="{00000000-0005-0000-0000-000085060000}"/>
    <cellStyle name="Millares 2 15 5 2 4 2" xfId="10188" xr:uid="{0A2C04A4-06BE-494E-AC95-EC274242EDD0}"/>
    <cellStyle name="Millares 2 15 5 2 4 3" xfId="6257" xr:uid="{E05CD868-6BAF-4931-87A9-519DCF26294B}"/>
    <cellStyle name="Millares 2 15 5 2 5" xfId="8249" xr:uid="{35617D0E-50A9-4ACD-ADD4-3E3E1DF52DB7}"/>
    <cellStyle name="Millares 2 15 5 2 6" xfId="4316" xr:uid="{0E2F0156-43C9-4B3D-A00E-C33B4D25947B}"/>
    <cellStyle name="Millares 2 15 5 3" xfId="1671" xr:uid="{00000000-0005-0000-0000-000086060000}"/>
    <cellStyle name="Millares 2 15 5 3 2" xfId="1672" xr:uid="{00000000-0005-0000-0000-000087060000}"/>
    <cellStyle name="Millares 2 15 5 3 2 2" xfId="1673" xr:uid="{00000000-0005-0000-0000-000088060000}"/>
    <cellStyle name="Millares 2 15 5 3 2 2 2" xfId="1674" xr:uid="{00000000-0005-0000-0000-000089060000}"/>
    <cellStyle name="Millares 2 15 5 3 2 2 2 2" xfId="11575" xr:uid="{EF6DF1FD-4778-4633-9322-6135B80E9111}"/>
    <cellStyle name="Millares 2 15 5 3 2 2 2 3" xfId="7644" xr:uid="{05AF0166-415D-46B8-BAF9-1DDE43ABD438}"/>
    <cellStyle name="Millares 2 15 5 3 2 2 3" xfId="9639" xr:uid="{E384F77D-A7EE-474E-B823-2CD47343905D}"/>
    <cellStyle name="Millares 2 15 5 3 2 2 4" xfId="5707" xr:uid="{D87C9D30-B16E-44F0-BCAB-EC9D357D7A84}"/>
    <cellStyle name="Millares 2 15 5 3 2 3" xfId="1675" xr:uid="{00000000-0005-0000-0000-00008A060000}"/>
    <cellStyle name="Millares 2 15 5 3 2 3 2" xfId="10644" xr:uid="{C9C08CFE-853A-4226-ADE8-D24721C9B574}"/>
    <cellStyle name="Millares 2 15 5 3 2 3 3" xfId="6713" xr:uid="{C4309C9D-1F2C-4F01-9556-38B6A99B79D6}"/>
    <cellStyle name="Millares 2 15 5 3 2 4" xfId="8708" xr:uid="{8522D671-F8F9-431C-A79A-705370D3C46A}"/>
    <cellStyle name="Millares 2 15 5 3 2 5" xfId="4776" xr:uid="{F71D3152-B542-4F33-9DAF-A35A18785259}"/>
    <cellStyle name="Millares 2 15 5 3 3" xfId="1676" xr:uid="{00000000-0005-0000-0000-00008B060000}"/>
    <cellStyle name="Millares 2 15 5 3 3 2" xfId="1677" xr:uid="{00000000-0005-0000-0000-00008C060000}"/>
    <cellStyle name="Millares 2 15 5 3 3 2 2" xfId="11117" xr:uid="{F9504780-F38C-44E4-86B3-B73DA498DF02}"/>
    <cellStyle name="Millares 2 15 5 3 3 2 3" xfId="7186" xr:uid="{AF78600D-D48C-4B43-B2B5-C16FC65CEEDE}"/>
    <cellStyle name="Millares 2 15 5 3 3 3" xfId="9181" xr:uid="{082411B9-96CC-42F0-9D7F-3362C9C99E1D}"/>
    <cellStyle name="Millares 2 15 5 3 3 4" xfId="5249" xr:uid="{81730AC5-AC81-43E2-9C9D-FC705DCBE30E}"/>
    <cellStyle name="Millares 2 15 5 3 4" xfId="1678" xr:uid="{00000000-0005-0000-0000-00008D060000}"/>
    <cellStyle name="Millares 2 15 5 3 4 2" xfId="10189" xr:uid="{73FB984D-5D3F-40A9-9ADB-0936BCAD882C}"/>
    <cellStyle name="Millares 2 15 5 3 4 3" xfId="6258" xr:uid="{4F909412-737F-4615-A65E-AF0750D15698}"/>
    <cellStyle name="Millares 2 15 5 3 5" xfId="8250" xr:uid="{FD17C6D3-3291-48FD-BBDD-C94A395A2805}"/>
    <cellStyle name="Millares 2 15 5 3 6" xfId="4317" xr:uid="{F4D4DC80-C519-4574-9D9B-DA62C932437F}"/>
    <cellStyle name="Millares 2 15 5 4" xfId="1679" xr:uid="{00000000-0005-0000-0000-00008E060000}"/>
    <cellStyle name="Millares 2 15 5 4 2" xfId="1680" xr:uid="{00000000-0005-0000-0000-00008F060000}"/>
    <cellStyle name="Millares 2 15 5 4 2 2" xfId="1681" xr:uid="{00000000-0005-0000-0000-000090060000}"/>
    <cellStyle name="Millares 2 15 5 4 2 2 2" xfId="11573" xr:uid="{E1DD0590-F431-4FCF-A0BD-191D30CB3598}"/>
    <cellStyle name="Millares 2 15 5 4 2 2 3" xfId="7642" xr:uid="{02A39AE6-5491-400E-84B8-9A7EC353669C}"/>
    <cellStyle name="Millares 2 15 5 4 2 3" xfId="9637" xr:uid="{3D5177C4-979A-4BE8-9314-1F6AE6EE1DB1}"/>
    <cellStyle name="Millares 2 15 5 4 2 4" xfId="5705" xr:uid="{8603398A-2706-434D-83FD-C2A551217F51}"/>
    <cellStyle name="Millares 2 15 5 4 3" xfId="1682" xr:uid="{00000000-0005-0000-0000-000091060000}"/>
    <cellStyle name="Millares 2 15 5 4 3 2" xfId="10642" xr:uid="{3DB6AEDE-79AC-48EE-A728-18399AAAF524}"/>
    <cellStyle name="Millares 2 15 5 4 3 3" xfId="6711" xr:uid="{461E9AA2-4EEC-420C-8BE4-88FC4F2BDDA9}"/>
    <cellStyle name="Millares 2 15 5 4 4" xfId="8706" xr:uid="{2017B4F9-519A-490A-928C-5CD4D7C8E157}"/>
    <cellStyle name="Millares 2 15 5 4 5" xfId="4774" xr:uid="{01331050-04F9-4069-B8EC-C414F0EC6CDC}"/>
    <cellStyle name="Millares 2 15 5 5" xfId="1683" xr:uid="{00000000-0005-0000-0000-000092060000}"/>
    <cellStyle name="Millares 2 15 5 5 2" xfId="1684" xr:uid="{00000000-0005-0000-0000-000093060000}"/>
    <cellStyle name="Millares 2 15 5 5 2 2" xfId="11115" xr:uid="{78CE8DBD-CEAB-4017-8D27-441E568CE533}"/>
    <cellStyle name="Millares 2 15 5 5 2 3" xfId="7184" xr:uid="{BB1208B8-40E6-4F9F-AE55-41FDE813E75B}"/>
    <cellStyle name="Millares 2 15 5 5 3" xfId="9179" xr:uid="{29EB0708-FF74-4C47-BD7C-E72425F513F4}"/>
    <cellStyle name="Millares 2 15 5 5 4" xfId="5247" xr:uid="{1D2A4CA5-9883-4B2F-99BC-BEF936F534B4}"/>
    <cellStyle name="Millares 2 15 5 6" xfId="1685" xr:uid="{00000000-0005-0000-0000-000094060000}"/>
    <cellStyle name="Millares 2 15 5 6 2" xfId="10187" xr:uid="{6560878C-9336-479B-9851-077868764575}"/>
    <cellStyle name="Millares 2 15 5 6 3" xfId="6256" xr:uid="{39905CA6-0103-4D24-B184-34D524023FB7}"/>
    <cellStyle name="Millares 2 15 5 7" xfId="8248" xr:uid="{450A588B-B273-466B-A9C5-89E041D7488A}"/>
    <cellStyle name="Millares 2 15 5 8" xfId="4315" xr:uid="{ADDCD6A2-7E6F-468D-ACC6-C23137B04D20}"/>
    <cellStyle name="Millares 2 15 6" xfId="1686" xr:uid="{00000000-0005-0000-0000-000095060000}"/>
    <cellStyle name="Millares 2 15 6 2" xfId="1687" xr:uid="{00000000-0005-0000-0000-000096060000}"/>
    <cellStyle name="Millares 2 15 6 2 2" xfId="1688" xr:uid="{00000000-0005-0000-0000-000097060000}"/>
    <cellStyle name="Millares 2 15 6 2 2 2" xfId="1689" xr:uid="{00000000-0005-0000-0000-000098060000}"/>
    <cellStyle name="Millares 2 15 6 2 2 2 2" xfId="11576" xr:uid="{0524A4DA-0331-40BF-B337-B069880801AB}"/>
    <cellStyle name="Millares 2 15 6 2 2 2 3" xfId="7645" xr:uid="{E3DF88F6-50E0-407E-BF17-F8A9C18DB4AC}"/>
    <cellStyle name="Millares 2 15 6 2 2 3" xfId="9640" xr:uid="{BE669168-6B9D-42BB-BA6A-460459B6C26C}"/>
    <cellStyle name="Millares 2 15 6 2 2 4" xfId="5708" xr:uid="{B3187B89-7777-4919-9141-683D1A2E9BEB}"/>
    <cellStyle name="Millares 2 15 6 2 3" xfId="1690" xr:uid="{00000000-0005-0000-0000-000099060000}"/>
    <cellStyle name="Millares 2 15 6 2 3 2" xfId="10645" xr:uid="{041D81A8-F1A0-4CDD-8BDD-D981B13B99E9}"/>
    <cellStyle name="Millares 2 15 6 2 3 3" xfId="6714" xr:uid="{35428E3B-0F03-480D-AB31-22B20188CE08}"/>
    <cellStyle name="Millares 2 15 6 2 4" xfId="8709" xr:uid="{71A13D2A-08DF-4226-8E64-AB4F32C1F45A}"/>
    <cellStyle name="Millares 2 15 6 2 5" xfId="4777" xr:uid="{C716731E-9029-4773-BAF8-5DB5B16F9C9E}"/>
    <cellStyle name="Millares 2 15 6 3" xfId="1691" xr:uid="{00000000-0005-0000-0000-00009A060000}"/>
    <cellStyle name="Millares 2 15 6 3 2" xfId="1692" xr:uid="{00000000-0005-0000-0000-00009B060000}"/>
    <cellStyle name="Millares 2 15 6 3 2 2" xfId="11118" xr:uid="{02E0A351-8AC0-426F-84F5-31B2C9428C7F}"/>
    <cellStyle name="Millares 2 15 6 3 2 3" xfId="7187" xr:uid="{E6E414EE-8D47-4A8B-9A24-222177B8B49F}"/>
    <cellStyle name="Millares 2 15 6 3 3" xfId="9182" xr:uid="{02220CB6-1FB0-4FF8-916A-8880D2DABD46}"/>
    <cellStyle name="Millares 2 15 6 3 4" xfId="5250" xr:uid="{1B886817-BEAF-4502-9FC5-A343605EC11B}"/>
    <cellStyle name="Millares 2 15 6 4" xfId="1693" xr:uid="{00000000-0005-0000-0000-00009C060000}"/>
    <cellStyle name="Millares 2 15 6 4 2" xfId="10190" xr:uid="{DCE86314-CD06-465B-99CD-9218EFD1CC98}"/>
    <cellStyle name="Millares 2 15 6 4 3" xfId="6259" xr:uid="{766B9C54-3C12-4DF4-BE45-33E9B9D69000}"/>
    <cellStyle name="Millares 2 15 6 5" xfId="8251" xr:uid="{8B11FE49-C5D8-4E80-9D2D-B074484D417F}"/>
    <cellStyle name="Millares 2 15 6 6" xfId="4318" xr:uid="{A4956563-C766-4CB3-B3F7-A1DF28C5C467}"/>
    <cellStyle name="Millares 2 15 7" xfId="1694" xr:uid="{00000000-0005-0000-0000-00009D060000}"/>
    <cellStyle name="Millares 2 15 7 2" xfId="1695" xr:uid="{00000000-0005-0000-0000-00009E060000}"/>
    <cellStyle name="Millares 2 15 7 2 2" xfId="1696" xr:uid="{00000000-0005-0000-0000-00009F060000}"/>
    <cellStyle name="Millares 2 15 7 2 2 2" xfId="1697" xr:uid="{00000000-0005-0000-0000-0000A0060000}"/>
    <cellStyle name="Millares 2 15 7 2 2 2 2" xfId="11577" xr:uid="{7C780118-AF05-4839-9435-9E2A079265F3}"/>
    <cellStyle name="Millares 2 15 7 2 2 2 3" xfId="7646" xr:uid="{4062ADC6-AF14-484F-B6E5-764F46D84AE5}"/>
    <cellStyle name="Millares 2 15 7 2 2 3" xfId="9641" xr:uid="{4F6B2281-12DF-48D0-AF23-64D2387F17BD}"/>
    <cellStyle name="Millares 2 15 7 2 2 4" xfId="5709" xr:uid="{C5890A19-4CE2-4188-AE62-8AD6D88CD76C}"/>
    <cellStyle name="Millares 2 15 7 2 3" xfId="1698" xr:uid="{00000000-0005-0000-0000-0000A1060000}"/>
    <cellStyle name="Millares 2 15 7 2 3 2" xfId="10646" xr:uid="{A1222C0E-1AB0-436E-A88A-6FBEEB872EDD}"/>
    <cellStyle name="Millares 2 15 7 2 3 3" xfId="6715" xr:uid="{2EA15DE8-7EFF-4C57-B0CB-EE22063BF7C4}"/>
    <cellStyle name="Millares 2 15 7 2 4" xfId="8710" xr:uid="{5252FAAC-C1DF-4F1F-8F97-6D56D20B3CE2}"/>
    <cellStyle name="Millares 2 15 7 2 5" xfId="4778" xr:uid="{DFD3C3DF-E9EF-4994-A9C2-A52214975F4B}"/>
    <cellStyle name="Millares 2 15 7 3" xfId="1699" xr:uid="{00000000-0005-0000-0000-0000A2060000}"/>
    <cellStyle name="Millares 2 15 7 3 2" xfId="1700" xr:uid="{00000000-0005-0000-0000-0000A3060000}"/>
    <cellStyle name="Millares 2 15 7 3 2 2" xfId="11119" xr:uid="{9A411E2B-5DC3-40D2-B568-02993CB60165}"/>
    <cellStyle name="Millares 2 15 7 3 2 3" xfId="7188" xr:uid="{5B8777F7-EA68-41EC-AFD7-CC233DB3F8F4}"/>
    <cellStyle name="Millares 2 15 7 3 3" xfId="9183" xr:uid="{0E430474-E1D4-426C-9A42-9FE8D52E3173}"/>
    <cellStyle name="Millares 2 15 7 3 4" xfId="5251" xr:uid="{D894ECDB-158B-495A-88DB-8645B1D38AAE}"/>
    <cellStyle name="Millares 2 15 7 4" xfId="1701" xr:uid="{00000000-0005-0000-0000-0000A4060000}"/>
    <cellStyle name="Millares 2 15 7 4 2" xfId="10191" xr:uid="{BAF95DB0-E93B-45D9-ADAF-6A4F1B022D75}"/>
    <cellStyle name="Millares 2 15 7 4 3" xfId="6260" xr:uid="{E2892AB6-739D-4A9C-B655-6D6B4A5FFFFD}"/>
    <cellStyle name="Millares 2 15 7 5" xfId="8252" xr:uid="{9E3CF749-37E5-4074-AC93-0892B5C54394}"/>
    <cellStyle name="Millares 2 15 7 6" xfId="4319" xr:uid="{E8BAF3CF-4CF1-40D8-B114-E296CFF26C4D}"/>
    <cellStyle name="Millares 2 15 8" xfId="1702" xr:uid="{00000000-0005-0000-0000-0000A5060000}"/>
    <cellStyle name="Millares 2 15 8 2" xfId="1703" xr:uid="{00000000-0005-0000-0000-0000A6060000}"/>
    <cellStyle name="Millares 2 15 8 2 2" xfId="1704" xr:uid="{00000000-0005-0000-0000-0000A7060000}"/>
    <cellStyle name="Millares 2 15 8 2 2 2" xfId="11554" xr:uid="{80E97985-C7A8-456D-8241-741ACC8F26A9}"/>
    <cellStyle name="Millares 2 15 8 2 2 3" xfId="7623" xr:uid="{777DCCDC-D4CD-4B51-B85E-7C1C073A7816}"/>
    <cellStyle name="Millares 2 15 8 2 3" xfId="9618" xr:uid="{6E78D059-7D6F-40C0-90D9-1E36A8372206}"/>
    <cellStyle name="Millares 2 15 8 2 4" xfId="5686" xr:uid="{82775A54-2586-408A-9DFB-2F764238EA6D}"/>
    <cellStyle name="Millares 2 15 8 3" xfId="1705" xr:uid="{00000000-0005-0000-0000-0000A8060000}"/>
    <cellStyle name="Millares 2 15 8 3 2" xfId="10623" xr:uid="{E247BF41-CE72-471E-9791-0F56E63173A7}"/>
    <cellStyle name="Millares 2 15 8 3 3" xfId="6692" xr:uid="{D87D20E4-73AD-4841-A28C-180684D5A1B3}"/>
    <cellStyle name="Millares 2 15 8 4" xfId="8687" xr:uid="{79CDA576-8C3F-4770-9FF2-FFA543F79CB5}"/>
    <cellStyle name="Millares 2 15 8 5" xfId="4755" xr:uid="{130548D3-D220-443B-82A7-932E5637B750}"/>
    <cellStyle name="Millares 2 15 9" xfId="1706" xr:uid="{00000000-0005-0000-0000-0000A9060000}"/>
    <cellStyle name="Millares 2 15 9 2" xfId="1707" xr:uid="{00000000-0005-0000-0000-0000AA060000}"/>
    <cellStyle name="Millares 2 15 9 2 2" xfId="11096" xr:uid="{8481984C-D925-43DC-8F55-1C9385D38C84}"/>
    <cellStyle name="Millares 2 15 9 2 3" xfId="7165" xr:uid="{87D88E49-A234-4871-BD9E-63D7D330BC38}"/>
    <cellStyle name="Millares 2 15 9 3" xfId="9160" xr:uid="{DDD21051-4F27-44AB-B527-034257B70D5A}"/>
    <cellStyle name="Millares 2 15 9 4" xfId="5228" xr:uid="{9202BD58-C5E3-41B6-B815-33120C94DAE9}"/>
    <cellStyle name="Millares 2 16" xfId="1708" xr:uid="{00000000-0005-0000-0000-0000AB060000}"/>
    <cellStyle name="Millares 2 16 10" xfId="1709" xr:uid="{00000000-0005-0000-0000-0000AC060000}"/>
    <cellStyle name="Millares 2 16 10 2" xfId="10192" xr:uid="{F1B5F5F4-9A7A-42B8-8B87-5D4CD6AA7DBB}"/>
    <cellStyle name="Millares 2 16 10 3" xfId="6261" xr:uid="{46A7020B-6CAA-4021-BFA7-DB661CB5E9AB}"/>
    <cellStyle name="Millares 2 16 11" xfId="8253" xr:uid="{4F3D5AD0-D43B-46BF-81FE-5756EA941CB9}"/>
    <cellStyle name="Millares 2 16 12" xfId="4320" xr:uid="{4F9C21C5-49F6-4706-AAD7-521F2C1FAA5F}"/>
    <cellStyle name="Millares 2 16 2" xfId="1710" xr:uid="{00000000-0005-0000-0000-0000AD060000}"/>
    <cellStyle name="Millares 2 16 2 2" xfId="1711" xr:uid="{00000000-0005-0000-0000-0000AE060000}"/>
    <cellStyle name="Millares 2 16 2 2 2" xfId="1712" xr:uid="{00000000-0005-0000-0000-0000AF060000}"/>
    <cellStyle name="Millares 2 16 2 2 2 2" xfId="1713" xr:uid="{00000000-0005-0000-0000-0000B0060000}"/>
    <cellStyle name="Millares 2 16 2 2 2 2 2" xfId="1714" xr:uid="{00000000-0005-0000-0000-0000B1060000}"/>
    <cellStyle name="Millares 2 16 2 2 2 2 2 2" xfId="1715" xr:uid="{00000000-0005-0000-0000-0000B2060000}"/>
    <cellStyle name="Millares 2 16 2 2 2 2 2 2 2" xfId="11581" xr:uid="{B2101430-A983-4D24-8094-93B0B4A26BEA}"/>
    <cellStyle name="Millares 2 16 2 2 2 2 2 2 3" xfId="7650" xr:uid="{00958310-4104-435C-B320-154FB7A59BBC}"/>
    <cellStyle name="Millares 2 16 2 2 2 2 2 3" xfId="9645" xr:uid="{B0CC7FDC-9ABA-4CE3-8260-0C6CA00A1F67}"/>
    <cellStyle name="Millares 2 16 2 2 2 2 2 4" xfId="5713" xr:uid="{3C883CF2-15FE-4BA6-A76B-8EADA148C26E}"/>
    <cellStyle name="Millares 2 16 2 2 2 2 3" xfId="1716" xr:uid="{00000000-0005-0000-0000-0000B3060000}"/>
    <cellStyle name="Millares 2 16 2 2 2 2 3 2" xfId="10650" xr:uid="{E4EC8E57-226B-4A92-BEFC-61171821263B}"/>
    <cellStyle name="Millares 2 16 2 2 2 2 3 3" xfId="6719" xr:uid="{106595AB-FBE7-4359-BD06-E2FED0264FCC}"/>
    <cellStyle name="Millares 2 16 2 2 2 2 4" xfId="8714" xr:uid="{2C4F286A-8FE5-4F10-B836-38F7F102C3BF}"/>
    <cellStyle name="Millares 2 16 2 2 2 2 5" xfId="4782" xr:uid="{47538990-BE2C-49CF-95A1-94C61D065E2D}"/>
    <cellStyle name="Millares 2 16 2 2 2 3" xfId="1717" xr:uid="{00000000-0005-0000-0000-0000B4060000}"/>
    <cellStyle name="Millares 2 16 2 2 2 3 2" xfId="1718" xr:uid="{00000000-0005-0000-0000-0000B5060000}"/>
    <cellStyle name="Millares 2 16 2 2 2 3 2 2" xfId="11123" xr:uid="{BCB72CC0-A6F7-4DD0-86C2-F39EA0D141A6}"/>
    <cellStyle name="Millares 2 16 2 2 2 3 2 3" xfId="7192" xr:uid="{714015EF-89A0-432E-960C-89DA0DD93E3B}"/>
    <cellStyle name="Millares 2 16 2 2 2 3 3" xfId="9187" xr:uid="{96DCCC5C-61C7-463E-8E26-845EBCEA6589}"/>
    <cellStyle name="Millares 2 16 2 2 2 3 4" xfId="5255" xr:uid="{75CA2215-6180-4A6C-86F1-79C7B5B094BA}"/>
    <cellStyle name="Millares 2 16 2 2 2 4" xfId="1719" xr:uid="{00000000-0005-0000-0000-0000B6060000}"/>
    <cellStyle name="Millares 2 16 2 2 2 4 2" xfId="10195" xr:uid="{98FDCC4D-EA89-421F-A87D-1E6DAFF55FBE}"/>
    <cellStyle name="Millares 2 16 2 2 2 4 3" xfId="6264" xr:uid="{FE663433-58C9-4010-8ED4-AC731F7C910C}"/>
    <cellStyle name="Millares 2 16 2 2 2 5" xfId="8256" xr:uid="{1D7BE809-31A2-49E9-9A65-72E03BB9B6C4}"/>
    <cellStyle name="Millares 2 16 2 2 2 6" xfId="4323" xr:uid="{7365DD56-0406-4759-ABD9-472CA5DA8647}"/>
    <cellStyle name="Millares 2 16 2 2 3" xfId="1720" xr:uid="{00000000-0005-0000-0000-0000B7060000}"/>
    <cellStyle name="Millares 2 16 2 2 3 2" xfId="1721" xr:uid="{00000000-0005-0000-0000-0000B8060000}"/>
    <cellStyle name="Millares 2 16 2 2 3 2 2" xfId="1722" xr:uid="{00000000-0005-0000-0000-0000B9060000}"/>
    <cellStyle name="Millares 2 16 2 2 3 2 2 2" xfId="1723" xr:uid="{00000000-0005-0000-0000-0000BA060000}"/>
    <cellStyle name="Millares 2 16 2 2 3 2 2 2 2" xfId="11582" xr:uid="{3FC70186-5363-4257-A55C-6AB49A046F87}"/>
    <cellStyle name="Millares 2 16 2 2 3 2 2 2 3" xfId="7651" xr:uid="{A2A401C3-C05F-4876-8240-1DDB7DE7B753}"/>
    <cellStyle name="Millares 2 16 2 2 3 2 2 3" xfId="9646" xr:uid="{C0F12DA9-1ED3-4FD8-A1EF-D120BA0853FB}"/>
    <cellStyle name="Millares 2 16 2 2 3 2 2 4" xfId="5714" xr:uid="{353DC211-BE23-4147-A39F-0AEB4EC93157}"/>
    <cellStyle name="Millares 2 16 2 2 3 2 3" xfId="1724" xr:uid="{00000000-0005-0000-0000-0000BB060000}"/>
    <cellStyle name="Millares 2 16 2 2 3 2 3 2" xfId="10651" xr:uid="{41C91399-1B07-4C23-AEDA-FD3419D9B77F}"/>
    <cellStyle name="Millares 2 16 2 2 3 2 3 3" xfId="6720" xr:uid="{105EA794-4E67-4376-8043-CC08A477BE7A}"/>
    <cellStyle name="Millares 2 16 2 2 3 2 4" xfId="8715" xr:uid="{A7BE867F-2EDA-43FA-96C1-69812D01E5F2}"/>
    <cellStyle name="Millares 2 16 2 2 3 2 5" xfId="4783" xr:uid="{D34E714F-0A63-4CAD-9162-5CD17986E1F5}"/>
    <cellStyle name="Millares 2 16 2 2 3 3" xfId="1725" xr:uid="{00000000-0005-0000-0000-0000BC060000}"/>
    <cellStyle name="Millares 2 16 2 2 3 3 2" xfId="1726" xr:uid="{00000000-0005-0000-0000-0000BD060000}"/>
    <cellStyle name="Millares 2 16 2 2 3 3 2 2" xfId="11124" xr:uid="{4A0D1E93-977E-48D7-91C3-05EE2E4B3AA6}"/>
    <cellStyle name="Millares 2 16 2 2 3 3 2 3" xfId="7193" xr:uid="{C2DC9C5C-8296-44AA-B330-891DB0E205CD}"/>
    <cellStyle name="Millares 2 16 2 2 3 3 3" xfId="9188" xr:uid="{07486E6C-69FB-47B1-9C7A-33B651ED19CD}"/>
    <cellStyle name="Millares 2 16 2 2 3 3 4" xfId="5256" xr:uid="{973401D2-3472-4515-BB62-F898566064C9}"/>
    <cellStyle name="Millares 2 16 2 2 3 4" xfId="1727" xr:uid="{00000000-0005-0000-0000-0000BE060000}"/>
    <cellStyle name="Millares 2 16 2 2 3 4 2" xfId="10196" xr:uid="{58AC5647-23DC-4BD0-8BC5-895E6DCCD616}"/>
    <cellStyle name="Millares 2 16 2 2 3 4 3" xfId="6265" xr:uid="{403F6397-7AD5-47CB-BA90-E5C953D9B19C}"/>
    <cellStyle name="Millares 2 16 2 2 3 5" xfId="8257" xr:uid="{BD89AA00-0972-4815-9EEC-3AE45F81F5C7}"/>
    <cellStyle name="Millares 2 16 2 2 3 6" xfId="4324" xr:uid="{70CF797C-726B-491E-8D2E-3E646E7DCD8F}"/>
    <cellStyle name="Millares 2 16 2 2 4" xfId="1728" xr:uid="{00000000-0005-0000-0000-0000BF060000}"/>
    <cellStyle name="Millares 2 16 2 2 4 2" xfId="1729" xr:uid="{00000000-0005-0000-0000-0000C0060000}"/>
    <cellStyle name="Millares 2 16 2 2 4 2 2" xfId="1730" xr:uid="{00000000-0005-0000-0000-0000C1060000}"/>
    <cellStyle name="Millares 2 16 2 2 4 2 2 2" xfId="11580" xr:uid="{2DBAEE01-753F-416F-A2A5-6069C4CD6B09}"/>
    <cellStyle name="Millares 2 16 2 2 4 2 2 3" xfId="7649" xr:uid="{EAE08FE2-E8FB-4590-8B9F-6C303A37A6F8}"/>
    <cellStyle name="Millares 2 16 2 2 4 2 3" xfId="9644" xr:uid="{11CDF0DA-BAFA-4159-81B6-F70F5F45E972}"/>
    <cellStyle name="Millares 2 16 2 2 4 2 4" xfId="5712" xr:uid="{A8AFC983-CE4C-4B2B-8307-3C256A2F18AB}"/>
    <cellStyle name="Millares 2 16 2 2 4 3" xfId="1731" xr:uid="{00000000-0005-0000-0000-0000C2060000}"/>
    <cellStyle name="Millares 2 16 2 2 4 3 2" xfId="10649" xr:uid="{35B34ED3-6BED-41CB-BB67-249C2FB98694}"/>
    <cellStyle name="Millares 2 16 2 2 4 3 3" xfId="6718" xr:uid="{0A48133C-4B0E-4A76-A30F-374704E48594}"/>
    <cellStyle name="Millares 2 16 2 2 4 4" xfId="8713" xr:uid="{562DDFA7-BF73-4F0A-9F13-70F1DF3532D0}"/>
    <cellStyle name="Millares 2 16 2 2 4 5" xfId="4781" xr:uid="{633FA32C-A671-429A-99CC-6A218B1D3EF8}"/>
    <cellStyle name="Millares 2 16 2 2 5" xfId="1732" xr:uid="{00000000-0005-0000-0000-0000C3060000}"/>
    <cellStyle name="Millares 2 16 2 2 5 2" xfId="1733" xr:uid="{00000000-0005-0000-0000-0000C4060000}"/>
    <cellStyle name="Millares 2 16 2 2 5 2 2" xfId="11122" xr:uid="{478C1302-5FEB-439E-8453-9B0B5E5CD409}"/>
    <cellStyle name="Millares 2 16 2 2 5 2 3" xfId="7191" xr:uid="{9BFAEF0E-4688-46EF-8629-C52880603011}"/>
    <cellStyle name="Millares 2 16 2 2 5 3" xfId="9186" xr:uid="{7B045700-844B-4752-B404-CCEB8ADD9854}"/>
    <cellStyle name="Millares 2 16 2 2 5 4" xfId="5254" xr:uid="{43C114C8-53EE-4026-A6DA-08372AC200A0}"/>
    <cellStyle name="Millares 2 16 2 2 6" xfId="1734" xr:uid="{00000000-0005-0000-0000-0000C5060000}"/>
    <cellStyle name="Millares 2 16 2 2 6 2" xfId="10194" xr:uid="{D0F8E5BB-9331-4831-B9BC-310EFD342AF6}"/>
    <cellStyle name="Millares 2 16 2 2 6 3" xfId="6263" xr:uid="{49B4054B-E70F-4807-BEC4-4250FC840345}"/>
    <cellStyle name="Millares 2 16 2 2 7" xfId="8255" xr:uid="{64388243-A5E1-4589-A888-E4263EBD42C3}"/>
    <cellStyle name="Millares 2 16 2 2 8" xfId="4322" xr:uid="{AFE2CB25-4E6F-4EC3-9924-463DF5F5C0E3}"/>
    <cellStyle name="Millares 2 16 2 3" xfId="1735" xr:uid="{00000000-0005-0000-0000-0000C6060000}"/>
    <cellStyle name="Millares 2 16 2 3 2" xfId="1736" xr:uid="{00000000-0005-0000-0000-0000C7060000}"/>
    <cellStyle name="Millares 2 16 2 3 2 2" xfId="1737" xr:uid="{00000000-0005-0000-0000-0000C8060000}"/>
    <cellStyle name="Millares 2 16 2 3 2 2 2" xfId="1738" xr:uid="{00000000-0005-0000-0000-0000C9060000}"/>
    <cellStyle name="Millares 2 16 2 3 2 2 2 2" xfId="11583" xr:uid="{8E7C620D-FC9C-4440-9719-A131830B173F}"/>
    <cellStyle name="Millares 2 16 2 3 2 2 2 3" xfId="7652" xr:uid="{F6244CC4-F63A-49A7-8282-AD5E644B529B}"/>
    <cellStyle name="Millares 2 16 2 3 2 2 3" xfId="9647" xr:uid="{CC7E88E8-6A66-45EE-86F1-74756E59F646}"/>
    <cellStyle name="Millares 2 16 2 3 2 2 4" xfId="5715" xr:uid="{4BC78A33-3C4F-4135-B409-CD4876CAC105}"/>
    <cellStyle name="Millares 2 16 2 3 2 3" xfId="1739" xr:uid="{00000000-0005-0000-0000-0000CA060000}"/>
    <cellStyle name="Millares 2 16 2 3 2 3 2" xfId="10652" xr:uid="{5F0DCE78-1A19-4361-8754-3FBA6D178D45}"/>
    <cellStyle name="Millares 2 16 2 3 2 3 3" xfId="6721" xr:uid="{1F395881-BF98-467B-B908-B083B643846A}"/>
    <cellStyle name="Millares 2 16 2 3 2 4" xfId="8716" xr:uid="{12FF0A34-A659-4C2F-8081-DD134EA14A28}"/>
    <cellStyle name="Millares 2 16 2 3 2 5" xfId="4784" xr:uid="{66E1E6A6-B9DF-4CA1-84CD-15E71958B087}"/>
    <cellStyle name="Millares 2 16 2 3 3" xfId="1740" xr:uid="{00000000-0005-0000-0000-0000CB060000}"/>
    <cellStyle name="Millares 2 16 2 3 3 2" xfId="1741" xr:uid="{00000000-0005-0000-0000-0000CC060000}"/>
    <cellStyle name="Millares 2 16 2 3 3 2 2" xfId="11125" xr:uid="{83E6A9F4-91CC-4B2E-8EF7-F4DFD36EA081}"/>
    <cellStyle name="Millares 2 16 2 3 3 2 3" xfId="7194" xr:uid="{A7129A28-472F-4B57-8B57-3BBA73246E9B}"/>
    <cellStyle name="Millares 2 16 2 3 3 3" xfId="9189" xr:uid="{DE4C936D-38D7-48B1-BECE-6F91B99CB7ED}"/>
    <cellStyle name="Millares 2 16 2 3 3 4" xfId="5257" xr:uid="{F0755FC3-7E62-417B-B524-0850CFBF095A}"/>
    <cellStyle name="Millares 2 16 2 3 4" xfId="1742" xr:uid="{00000000-0005-0000-0000-0000CD060000}"/>
    <cellStyle name="Millares 2 16 2 3 4 2" xfId="10197" xr:uid="{71C44C87-57E7-4DF6-8868-DCE6228601D0}"/>
    <cellStyle name="Millares 2 16 2 3 4 3" xfId="6266" xr:uid="{A8D4B7B1-DDED-413E-8063-EFD18C041CB6}"/>
    <cellStyle name="Millares 2 16 2 3 5" xfId="8258" xr:uid="{E95003BC-8DC9-42ED-9C3E-0438C7B1469D}"/>
    <cellStyle name="Millares 2 16 2 3 6" xfId="4325" xr:uid="{027FA150-5BE4-4439-BBD2-DAFDBE860208}"/>
    <cellStyle name="Millares 2 16 2 4" xfId="1743" xr:uid="{00000000-0005-0000-0000-0000CE060000}"/>
    <cellStyle name="Millares 2 16 2 4 2" xfId="1744" xr:uid="{00000000-0005-0000-0000-0000CF060000}"/>
    <cellStyle name="Millares 2 16 2 4 2 2" xfId="1745" xr:uid="{00000000-0005-0000-0000-0000D0060000}"/>
    <cellStyle name="Millares 2 16 2 4 2 2 2" xfId="1746" xr:uid="{00000000-0005-0000-0000-0000D1060000}"/>
    <cellStyle name="Millares 2 16 2 4 2 2 2 2" xfId="11584" xr:uid="{9B369F90-9FAB-48BE-88E6-82578C2C35B3}"/>
    <cellStyle name="Millares 2 16 2 4 2 2 2 3" xfId="7653" xr:uid="{DC357790-318C-4400-A268-BBDEF8AB9F74}"/>
    <cellStyle name="Millares 2 16 2 4 2 2 3" xfId="9648" xr:uid="{21E31475-EC7D-4A4F-829A-357F5C9A9408}"/>
    <cellStyle name="Millares 2 16 2 4 2 2 4" xfId="5716" xr:uid="{CE0C3EC6-3317-4809-BD95-3AFDD867718E}"/>
    <cellStyle name="Millares 2 16 2 4 2 3" xfId="1747" xr:uid="{00000000-0005-0000-0000-0000D2060000}"/>
    <cellStyle name="Millares 2 16 2 4 2 3 2" xfId="10653" xr:uid="{BBA6D462-F9CC-4E7A-BE79-D05FF1C8D043}"/>
    <cellStyle name="Millares 2 16 2 4 2 3 3" xfId="6722" xr:uid="{EE9ADA59-7BBC-4719-876A-EB5BBF7AD94A}"/>
    <cellStyle name="Millares 2 16 2 4 2 4" xfId="8717" xr:uid="{F693021B-6343-4F45-9E0A-609F7BCD83E0}"/>
    <cellStyle name="Millares 2 16 2 4 2 5" xfId="4785" xr:uid="{CD6CB512-1C42-4C8E-B6BE-CE34DAD44A87}"/>
    <cellStyle name="Millares 2 16 2 4 3" xfId="1748" xr:uid="{00000000-0005-0000-0000-0000D3060000}"/>
    <cellStyle name="Millares 2 16 2 4 3 2" xfId="1749" xr:uid="{00000000-0005-0000-0000-0000D4060000}"/>
    <cellStyle name="Millares 2 16 2 4 3 2 2" xfId="11126" xr:uid="{433E829C-1259-48BA-A900-55BF799F46B1}"/>
    <cellStyle name="Millares 2 16 2 4 3 2 3" xfId="7195" xr:uid="{E25F6F17-75D1-41D5-87FD-173683FAF6CA}"/>
    <cellStyle name="Millares 2 16 2 4 3 3" xfId="9190" xr:uid="{BCDF8E3F-C4A6-427A-8E27-EE778499DF94}"/>
    <cellStyle name="Millares 2 16 2 4 3 4" xfId="5258" xr:uid="{8684C08F-E4E4-4476-B8CF-29013962283A}"/>
    <cellStyle name="Millares 2 16 2 4 4" xfId="1750" xr:uid="{00000000-0005-0000-0000-0000D5060000}"/>
    <cellStyle name="Millares 2 16 2 4 4 2" xfId="10198" xr:uid="{C8402957-BAD8-4315-9B26-4C813DB4AB43}"/>
    <cellStyle name="Millares 2 16 2 4 4 3" xfId="6267" xr:uid="{6C71F6E5-F239-4315-84F7-F043B52D9584}"/>
    <cellStyle name="Millares 2 16 2 4 5" xfId="8259" xr:uid="{19E8C816-8106-4869-97B2-D389AF81A6D9}"/>
    <cellStyle name="Millares 2 16 2 4 6" xfId="4326" xr:uid="{A91BF985-019F-4B04-B550-62F2948FDC93}"/>
    <cellStyle name="Millares 2 16 2 5" xfId="1751" xr:uid="{00000000-0005-0000-0000-0000D6060000}"/>
    <cellStyle name="Millares 2 16 2 5 2" xfId="1752" xr:uid="{00000000-0005-0000-0000-0000D7060000}"/>
    <cellStyle name="Millares 2 16 2 5 2 2" xfId="1753" xr:uid="{00000000-0005-0000-0000-0000D8060000}"/>
    <cellStyle name="Millares 2 16 2 5 2 2 2" xfId="11579" xr:uid="{4F0D4200-16DB-489E-AF88-F657B99A91A0}"/>
    <cellStyle name="Millares 2 16 2 5 2 2 3" xfId="7648" xr:uid="{A05295C4-B658-41CB-AD80-83823E7A385B}"/>
    <cellStyle name="Millares 2 16 2 5 2 3" xfId="9643" xr:uid="{D8D9E07A-33F6-4056-AA3A-F608A13B3A01}"/>
    <cellStyle name="Millares 2 16 2 5 2 4" xfId="5711" xr:uid="{21952C9E-D9F6-472E-85EA-4A1F7A9A09D4}"/>
    <cellStyle name="Millares 2 16 2 5 3" xfId="1754" xr:uid="{00000000-0005-0000-0000-0000D9060000}"/>
    <cellStyle name="Millares 2 16 2 5 3 2" xfId="10648" xr:uid="{550633AE-5804-4A2B-8E64-754872349089}"/>
    <cellStyle name="Millares 2 16 2 5 3 3" xfId="6717" xr:uid="{A5DB3DF0-229C-46F9-97BA-EAA3B37EF0F4}"/>
    <cellStyle name="Millares 2 16 2 5 4" xfId="8712" xr:uid="{E7B91EE0-E28E-4BBD-A6B4-3E769365A73B}"/>
    <cellStyle name="Millares 2 16 2 5 5" xfId="4780" xr:uid="{DADA0C0C-4E1E-4BCE-AA59-2291BF0698C0}"/>
    <cellStyle name="Millares 2 16 2 6" xfId="1755" xr:uid="{00000000-0005-0000-0000-0000DA060000}"/>
    <cellStyle name="Millares 2 16 2 6 2" xfId="1756" xr:uid="{00000000-0005-0000-0000-0000DB060000}"/>
    <cellStyle name="Millares 2 16 2 6 2 2" xfId="11121" xr:uid="{A061F084-90C8-4466-A344-CAB5068A6222}"/>
    <cellStyle name="Millares 2 16 2 6 2 3" xfId="7190" xr:uid="{BC33F6B3-B0C3-4597-AA7D-37E60CBC016C}"/>
    <cellStyle name="Millares 2 16 2 6 3" xfId="9185" xr:uid="{7F752572-F546-4346-AA5F-E0AC9520E394}"/>
    <cellStyle name="Millares 2 16 2 6 4" xfId="5253" xr:uid="{C82C5B1D-CBA5-4B5F-8966-70D4F207042B}"/>
    <cellStyle name="Millares 2 16 2 7" xfId="1757" xr:uid="{00000000-0005-0000-0000-0000DC060000}"/>
    <cellStyle name="Millares 2 16 2 7 2" xfId="10193" xr:uid="{0ADF1AA1-7BB2-4277-8EDC-D45788D048AA}"/>
    <cellStyle name="Millares 2 16 2 7 3" xfId="6262" xr:uid="{94891516-D33F-4073-BA2C-A59CB918E62D}"/>
    <cellStyle name="Millares 2 16 2 8" xfId="8254" xr:uid="{49CFD5C8-DF94-4B4F-AE71-7A2D2C32F461}"/>
    <cellStyle name="Millares 2 16 2 9" xfId="4321" xr:uid="{147DFE19-9A73-4FB1-A287-9E2805C773DC}"/>
    <cellStyle name="Millares 2 16 3" xfId="1758" xr:uid="{00000000-0005-0000-0000-0000DD060000}"/>
    <cellStyle name="Millares 2 16 3 2" xfId="1759" xr:uid="{00000000-0005-0000-0000-0000DE060000}"/>
    <cellStyle name="Millares 2 16 3 2 2" xfId="1760" xr:uid="{00000000-0005-0000-0000-0000DF060000}"/>
    <cellStyle name="Millares 2 16 3 2 2 2" xfId="1761" xr:uid="{00000000-0005-0000-0000-0000E0060000}"/>
    <cellStyle name="Millares 2 16 3 2 2 2 2" xfId="1762" xr:uid="{00000000-0005-0000-0000-0000E1060000}"/>
    <cellStyle name="Millares 2 16 3 2 2 2 2 2" xfId="1763" xr:uid="{00000000-0005-0000-0000-0000E2060000}"/>
    <cellStyle name="Millares 2 16 3 2 2 2 2 2 2" xfId="11587" xr:uid="{5BCFE936-A424-4587-AAA5-B2EE9981C41F}"/>
    <cellStyle name="Millares 2 16 3 2 2 2 2 2 3" xfId="7656" xr:uid="{2DA9DF51-7576-4791-881C-5654671C6801}"/>
    <cellStyle name="Millares 2 16 3 2 2 2 2 3" xfId="9651" xr:uid="{E998DF07-9D23-470E-826B-192FC14992AF}"/>
    <cellStyle name="Millares 2 16 3 2 2 2 2 4" xfId="5719" xr:uid="{1EC63A42-E455-46A7-B334-C8E355DB8055}"/>
    <cellStyle name="Millares 2 16 3 2 2 2 3" xfId="1764" xr:uid="{00000000-0005-0000-0000-0000E3060000}"/>
    <cellStyle name="Millares 2 16 3 2 2 2 3 2" xfId="10656" xr:uid="{118CE8EE-23EB-4F11-9AC8-49CA49BDAED0}"/>
    <cellStyle name="Millares 2 16 3 2 2 2 3 3" xfId="6725" xr:uid="{2E6A71AE-8CB7-4D8F-83EC-84D29DB6879B}"/>
    <cellStyle name="Millares 2 16 3 2 2 2 4" xfId="8720" xr:uid="{0345F6D0-484E-4E68-8A1B-2AFDAAB17C7C}"/>
    <cellStyle name="Millares 2 16 3 2 2 2 5" xfId="4788" xr:uid="{BA39E0FA-38FC-4A64-A00B-6EC3DFD98FAD}"/>
    <cellStyle name="Millares 2 16 3 2 2 3" xfId="1765" xr:uid="{00000000-0005-0000-0000-0000E4060000}"/>
    <cellStyle name="Millares 2 16 3 2 2 3 2" xfId="1766" xr:uid="{00000000-0005-0000-0000-0000E5060000}"/>
    <cellStyle name="Millares 2 16 3 2 2 3 2 2" xfId="11129" xr:uid="{5E2C17E2-F386-4BEA-AA97-570D04507411}"/>
    <cellStyle name="Millares 2 16 3 2 2 3 2 3" xfId="7198" xr:uid="{CF38B6DA-F5D3-4169-9F52-656DEAD6A6B9}"/>
    <cellStyle name="Millares 2 16 3 2 2 3 3" xfId="9193" xr:uid="{F4BF04AD-6F9A-4E85-A60F-839DB563C55A}"/>
    <cellStyle name="Millares 2 16 3 2 2 3 4" xfId="5261" xr:uid="{1E8033D2-2A0E-4B55-B96B-7209A0C44282}"/>
    <cellStyle name="Millares 2 16 3 2 2 4" xfId="1767" xr:uid="{00000000-0005-0000-0000-0000E6060000}"/>
    <cellStyle name="Millares 2 16 3 2 2 4 2" xfId="10201" xr:uid="{DF03006B-0994-4EA3-8628-ADA952CBEB05}"/>
    <cellStyle name="Millares 2 16 3 2 2 4 3" xfId="6270" xr:uid="{5DD8008A-E9C0-4D9B-A9C9-FD98A2690466}"/>
    <cellStyle name="Millares 2 16 3 2 2 5" xfId="8262" xr:uid="{D2916314-03E2-435B-9363-31239421DEE0}"/>
    <cellStyle name="Millares 2 16 3 2 2 6" xfId="4329" xr:uid="{6702DE37-B847-4FA8-9022-98B5E78BEF50}"/>
    <cellStyle name="Millares 2 16 3 2 3" xfId="1768" xr:uid="{00000000-0005-0000-0000-0000E7060000}"/>
    <cellStyle name="Millares 2 16 3 2 3 2" xfId="1769" xr:uid="{00000000-0005-0000-0000-0000E8060000}"/>
    <cellStyle name="Millares 2 16 3 2 3 2 2" xfId="1770" xr:uid="{00000000-0005-0000-0000-0000E9060000}"/>
    <cellStyle name="Millares 2 16 3 2 3 2 2 2" xfId="1771" xr:uid="{00000000-0005-0000-0000-0000EA060000}"/>
    <cellStyle name="Millares 2 16 3 2 3 2 2 2 2" xfId="11588" xr:uid="{FD67C96D-B8C2-46CA-91FA-43A5AB45E355}"/>
    <cellStyle name="Millares 2 16 3 2 3 2 2 2 3" xfId="7657" xr:uid="{045ABE29-0EDF-4B99-94FD-C89C97234AFD}"/>
    <cellStyle name="Millares 2 16 3 2 3 2 2 3" xfId="9652" xr:uid="{5DC8DCC3-4688-4281-991D-91EBFBD10D06}"/>
    <cellStyle name="Millares 2 16 3 2 3 2 2 4" xfId="5720" xr:uid="{55643F1D-C934-40A5-9E20-0040C0FBC815}"/>
    <cellStyle name="Millares 2 16 3 2 3 2 3" xfId="1772" xr:uid="{00000000-0005-0000-0000-0000EB060000}"/>
    <cellStyle name="Millares 2 16 3 2 3 2 3 2" xfId="10657" xr:uid="{3E253801-5BBC-4302-964B-B128432EA4D7}"/>
    <cellStyle name="Millares 2 16 3 2 3 2 3 3" xfId="6726" xr:uid="{48A1F09C-A41A-4483-BA13-CE3277B16654}"/>
    <cellStyle name="Millares 2 16 3 2 3 2 4" xfId="8721" xr:uid="{7CE66905-6F24-4ECF-8E00-3981C6F8DA68}"/>
    <cellStyle name="Millares 2 16 3 2 3 2 5" xfId="4789" xr:uid="{7BB82444-32F8-4EB9-8F0F-63D55DF689C2}"/>
    <cellStyle name="Millares 2 16 3 2 3 3" xfId="1773" xr:uid="{00000000-0005-0000-0000-0000EC060000}"/>
    <cellStyle name="Millares 2 16 3 2 3 3 2" xfId="1774" xr:uid="{00000000-0005-0000-0000-0000ED060000}"/>
    <cellStyle name="Millares 2 16 3 2 3 3 2 2" xfId="11130" xr:uid="{3426ED42-9FCA-49CE-AC25-3D265C33A99E}"/>
    <cellStyle name="Millares 2 16 3 2 3 3 2 3" xfId="7199" xr:uid="{4D117084-6DB1-4DB4-8261-67D3ACBEE73C}"/>
    <cellStyle name="Millares 2 16 3 2 3 3 3" xfId="9194" xr:uid="{7582F1FA-3A13-4C96-BE71-C01B7C05FC0C}"/>
    <cellStyle name="Millares 2 16 3 2 3 3 4" xfId="5262" xr:uid="{4F577BF6-F4A4-480C-BD35-FE6873E6C2B9}"/>
    <cellStyle name="Millares 2 16 3 2 3 4" xfId="1775" xr:uid="{00000000-0005-0000-0000-0000EE060000}"/>
    <cellStyle name="Millares 2 16 3 2 3 4 2" xfId="10202" xr:uid="{F3F885FE-4472-438B-A6AE-2AC836EB952D}"/>
    <cellStyle name="Millares 2 16 3 2 3 4 3" xfId="6271" xr:uid="{4C7DCEBA-7DF7-43E9-A2C8-54D2E58246F8}"/>
    <cellStyle name="Millares 2 16 3 2 3 5" xfId="8263" xr:uid="{90F9EE87-8F16-43EE-81B3-4B84BB0C993F}"/>
    <cellStyle name="Millares 2 16 3 2 3 6" xfId="4330" xr:uid="{2908B4F3-F95F-4230-B306-1E9BDBF9B617}"/>
    <cellStyle name="Millares 2 16 3 2 4" xfId="1776" xr:uid="{00000000-0005-0000-0000-0000EF060000}"/>
    <cellStyle name="Millares 2 16 3 2 4 2" xfId="1777" xr:uid="{00000000-0005-0000-0000-0000F0060000}"/>
    <cellStyle name="Millares 2 16 3 2 4 2 2" xfId="1778" xr:uid="{00000000-0005-0000-0000-0000F1060000}"/>
    <cellStyle name="Millares 2 16 3 2 4 2 2 2" xfId="11586" xr:uid="{48044F6B-F2AC-4BE9-876B-457FE2415C82}"/>
    <cellStyle name="Millares 2 16 3 2 4 2 2 3" xfId="7655" xr:uid="{8DDC15AE-66D3-4E20-8392-79CBA9FB708C}"/>
    <cellStyle name="Millares 2 16 3 2 4 2 3" xfId="9650" xr:uid="{49C3339B-EBD4-45EF-A229-01E497E2BE58}"/>
    <cellStyle name="Millares 2 16 3 2 4 2 4" xfId="5718" xr:uid="{D004EE28-0B86-4F17-95AA-371FE191D65E}"/>
    <cellStyle name="Millares 2 16 3 2 4 3" xfId="1779" xr:uid="{00000000-0005-0000-0000-0000F2060000}"/>
    <cellStyle name="Millares 2 16 3 2 4 3 2" xfId="10655" xr:uid="{BDA01BE6-22CA-4DE0-A2D7-6D2A38727462}"/>
    <cellStyle name="Millares 2 16 3 2 4 3 3" xfId="6724" xr:uid="{72A3DF89-03B6-445B-9227-1B032B0C4AB0}"/>
    <cellStyle name="Millares 2 16 3 2 4 4" xfId="8719" xr:uid="{4A259B99-7009-4952-B7BE-D816CAE10F88}"/>
    <cellStyle name="Millares 2 16 3 2 4 5" xfId="4787" xr:uid="{F5212122-5763-4B26-AB66-CA35FC4CEB22}"/>
    <cellStyle name="Millares 2 16 3 2 5" xfId="1780" xr:uid="{00000000-0005-0000-0000-0000F3060000}"/>
    <cellStyle name="Millares 2 16 3 2 5 2" xfId="1781" xr:uid="{00000000-0005-0000-0000-0000F4060000}"/>
    <cellStyle name="Millares 2 16 3 2 5 2 2" xfId="11128" xr:uid="{3A14FAC8-1497-42BB-AB73-4CE0E62F0657}"/>
    <cellStyle name="Millares 2 16 3 2 5 2 3" xfId="7197" xr:uid="{EA6C0560-B650-4339-A1BA-367218D0CD13}"/>
    <cellStyle name="Millares 2 16 3 2 5 3" xfId="9192" xr:uid="{F6EB8D4C-CEBB-4F3D-9FE8-AE5975EDF9E5}"/>
    <cellStyle name="Millares 2 16 3 2 5 4" xfId="5260" xr:uid="{11A82785-79C6-49E2-B345-367BA80C4888}"/>
    <cellStyle name="Millares 2 16 3 2 6" xfId="1782" xr:uid="{00000000-0005-0000-0000-0000F5060000}"/>
    <cellStyle name="Millares 2 16 3 2 6 2" xfId="10200" xr:uid="{9BC50D75-F7AE-4D08-BFC6-317112C36EC2}"/>
    <cellStyle name="Millares 2 16 3 2 6 3" xfId="6269" xr:uid="{47D5E3E4-2C8E-4529-A26A-AF9D5F0E0E62}"/>
    <cellStyle name="Millares 2 16 3 2 7" xfId="8261" xr:uid="{654B2DF5-2591-4538-B4C9-94DD91E570F8}"/>
    <cellStyle name="Millares 2 16 3 2 8" xfId="4328" xr:uid="{C8910FFB-5923-41FF-854B-19EE0178C607}"/>
    <cellStyle name="Millares 2 16 3 3" xfId="1783" xr:uid="{00000000-0005-0000-0000-0000F6060000}"/>
    <cellStyle name="Millares 2 16 3 3 2" xfId="1784" xr:uid="{00000000-0005-0000-0000-0000F7060000}"/>
    <cellStyle name="Millares 2 16 3 3 2 2" xfId="1785" xr:uid="{00000000-0005-0000-0000-0000F8060000}"/>
    <cellStyle name="Millares 2 16 3 3 2 2 2" xfId="1786" xr:uid="{00000000-0005-0000-0000-0000F9060000}"/>
    <cellStyle name="Millares 2 16 3 3 2 2 2 2" xfId="11589" xr:uid="{58CF98C6-F281-49DE-80E6-64BA5190C763}"/>
    <cellStyle name="Millares 2 16 3 3 2 2 2 3" xfId="7658" xr:uid="{CE944A94-A177-4704-883C-0C5A6DDCC024}"/>
    <cellStyle name="Millares 2 16 3 3 2 2 3" xfId="9653" xr:uid="{9385473A-247E-4744-AC0B-481F58A8C773}"/>
    <cellStyle name="Millares 2 16 3 3 2 2 4" xfId="5721" xr:uid="{EB3A2B1A-283E-40CD-AA24-D541859D3C6F}"/>
    <cellStyle name="Millares 2 16 3 3 2 3" xfId="1787" xr:uid="{00000000-0005-0000-0000-0000FA060000}"/>
    <cellStyle name="Millares 2 16 3 3 2 3 2" xfId="10658" xr:uid="{FCC125A4-982F-4D56-951F-4C5491128DBB}"/>
    <cellStyle name="Millares 2 16 3 3 2 3 3" xfId="6727" xr:uid="{A2C031A6-2709-4D9C-B944-35633E189C70}"/>
    <cellStyle name="Millares 2 16 3 3 2 4" xfId="8722" xr:uid="{58760505-C55A-40D6-AB3F-EACDB247FD5E}"/>
    <cellStyle name="Millares 2 16 3 3 2 5" xfId="4790" xr:uid="{DDAAAB18-293A-4C52-981F-88315C3DDDBB}"/>
    <cellStyle name="Millares 2 16 3 3 3" xfId="1788" xr:uid="{00000000-0005-0000-0000-0000FB060000}"/>
    <cellStyle name="Millares 2 16 3 3 3 2" xfId="1789" xr:uid="{00000000-0005-0000-0000-0000FC060000}"/>
    <cellStyle name="Millares 2 16 3 3 3 2 2" xfId="11131" xr:uid="{69776476-1D68-4446-8191-45E26DA9300B}"/>
    <cellStyle name="Millares 2 16 3 3 3 2 3" xfId="7200" xr:uid="{DFCC2E53-A919-4F4C-A5D5-7AC28631310C}"/>
    <cellStyle name="Millares 2 16 3 3 3 3" xfId="9195" xr:uid="{D8F8B9B3-51D9-4E0C-BEEF-745858E983A1}"/>
    <cellStyle name="Millares 2 16 3 3 3 4" xfId="5263" xr:uid="{D85DD64E-0A01-4C5D-9848-ABF20844894E}"/>
    <cellStyle name="Millares 2 16 3 3 4" xfId="1790" xr:uid="{00000000-0005-0000-0000-0000FD060000}"/>
    <cellStyle name="Millares 2 16 3 3 4 2" xfId="10203" xr:uid="{54FF1718-1227-45BA-9C64-7BD79C0106FB}"/>
    <cellStyle name="Millares 2 16 3 3 4 3" xfId="6272" xr:uid="{B059E55A-0ACD-4EB8-948F-9C58203A3799}"/>
    <cellStyle name="Millares 2 16 3 3 5" xfId="8264" xr:uid="{D6C86076-0145-4B93-A29D-041C3F541B93}"/>
    <cellStyle name="Millares 2 16 3 3 6" xfId="4331" xr:uid="{BFAB71E4-9FAC-406C-A98D-08C5B9371064}"/>
    <cellStyle name="Millares 2 16 3 4" xfId="1791" xr:uid="{00000000-0005-0000-0000-0000FE060000}"/>
    <cellStyle name="Millares 2 16 3 4 2" xfId="1792" xr:uid="{00000000-0005-0000-0000-0000FF060000}"/>
    <cellStyle name="Millares 2 16 3 4 2 2" xfId="1793" xr:uid="{00000000-0005-0000-0000-000000070000}"/>
    <cellStyle name="Millares 2 16 3 4 2 2 2" xfId="1794" xr:uid="{00000000-0005-0000-0000-000001070000}"/>
    <cellStyle name="Millares 2 16 3 4 2 2 2 2" xfId="11590" xr:uid="{235FA005-A100-4C92-9D39-E3520C216F01}"/>
    <cellStyle name="Millares 2 16 3 4 2 2 2 3" xfId="7659" xr:uid="{B3F1C525-7594-462E-8732-9F855692A89A}"/>
    <cellStyle name="Millares 2 16 3 4 2 2 3" xfId="9654" xr:uid="{5C2ABBE7-E8EF-47EA-AC4D-B37CA8B6F230}"/>
    <cellStyle name="Millares 2 16 3 4 2 2 4" xfId="5722" xr:uid="{CC27CD96-1EAE-4C62-8D23-E219D52E0E62}"/>
    <cellStyle name="Millares 2 16 3 4 2 3" xfId="1795" xr:uid="{00000000-0005-0000-0000-000002070000}"/>
    <cellStyle name="Millares 2 16 3 4 2 3 2" xfId="10659" xr:uid="{55342307-51C5-46F6-A326-9C6015BCD6FA}"/>
    <cellStyle name="Millares 2 16 3 4 2 3 3" xfId="6728" xr:uid="{5853310E-34DA-46DC-92FF-00D9D9EB9CE5}"/>
    <cellStyle name="Millares 2 16 3 4 2 4" xfId="8723" xr:uid="{0DE70DC0-F9D9-4696-BD79-3C180058FDE7}"/>
    <cellStyle name="Millares 2 16 3 4 2 5" xfId="4791" xr:uid="{2E7F408D-CBBA-4A22-9753-E9192C673F49}"/>
    <cellStyle name="Millares 2 16 3 4 3" xfId="1796" xr:uid="{00000000-0005-0000-0000-000003070000}"/>
    <cellStyle name="Millares 2 16 3 4 3 2" xfId="1797" xr:uid="{00000000-0005-0000-0000-000004070000}"/>
    <cellStyle name="Millares 2 16 3 4 3 2 2" xfId="11132" xr:uid="{3C3ABDEF-AAE7-44E7-9514-289434F14417}"/>
    <cellStyle name="Millares 2 16 3 4 3 2 3" xfId="7201" xr:uid="{1EA0619A-EF4E-4C94-8908-166828DB4AE8}"/>
    <cellStyle name="Millares 2 16 3 4 3 3" xfId="9196" xr:uid="{6B6B4089-D905-4325-89C4-942B5DDF5276}"/>
    <cellStyle name="Millares 2 16 3 4 3 4" xfId="5264" xr:uid="{7D49BFA5-78BB-4CDD-9EF2-9255E54AAD36}"/>
    <cellStyle name="Millares 2 16 3 4 4" xfId="1798" xr:uid="{00000000-0005-0000-0000-000005070000}"/>
    <cellStyle name="Millares 2 16 3 4 4 2" xfId="10204" xr:uid="{7840C6E9-57B5-4C3E-B0DF-E5903C0AF0F9}"/>
    <cellStyle name="Millares 2 16 3 4 4 3" xfId="6273" xr:uid="{D5CC5FA2-457C-48F7-88B8-2BFD52099708}"/>
    <cellStyle name="Millares 2 16 3 4 5" xfId="8265" xr:uid="{1BBF2B06-16F0-43E9-B07E-D468268AB8A1}"/>
    <cellStyle name="Millares 2 16 3 4 6" xfId="4332" xr:uid="{345E943B-A6DF-4C87-9000-0B0116D57BF8}"/>
    <cellStyle name="Millares 2 16 3 5" xfId="1799" xr:uid="{00000000-0005-0000-0000-000006070000}"/>
    <cellStyle name="Millares 2 16 3 5 2" xfId="1800" xr:uid="{00000000-0005-0000-0000-000007070000}"/>
    <cellStyle name="Millares 2 16 3 5 2 2" xfId="1801" xr:uid="{00000000-0005-0000-0000-000008070000}"/>
    <cellStyle name="Millares 2 16 3 5 2 2 2" xfId="11585" xr:uid="{DF015AB1-D46F-4032-A387-0F9ACB69A9D9}"/>
    <cellStyle name="Millares 2 16 3 5 2 2 3" xfId="7654" xr:uid="{B61F1110-29F9-4745-AD3B-536F331F0307}"/>
    <cellStyle name="Millares 2 16 3 5 2 3" xfId="9649" xr:uid="{45CB25A2-2DEA-4078-8504-59CABBF22986}"/>
    <cellStyle name="Millares 2 16 3 5 2 4" xfId="5717" xr:uid="{F47B7545-B481-486A-BEED-BCD95B452C31}"/>
    <cellStyle name="Millares 2 16 3 5 3" xfId="1802" xr:uid="{00000000-0005-0000-0000-000009070000}"/>
    <cellStyle name="Millares 2 16 3 5 3 2" xfId="10654" xr:uid="{B8605513-76FD-40B3-8CA3-A2F2C35785AE}"/>
    <cellStyle name="Millares 2 16 3 5 3 3" xfId="6723" xr:uid="{71D06DD0-6FD9-4A2A-B896-DA1622FAA9B9}"/>
    <cellStyle name="Millares 2 16 3 5 4" xfId="8718" xr:uid="{240D7E69-53E5-4E3A-A7AA-3DAC4DEEB80B}"/>
    <cellStyle name="Millares 2 16 3 5 5" xfId="4786" xr:uid="{9D7504A7-CC00-48E3-841E-9B73359292DC}"/>
    <cellStyle name="Millares 2 16 3 6" xfId="1803" xr:uid="{00000000-0005-0000-0000-00000A070000}"/>
    <cellStyle name="Millares 2 16 3 6 2" xfId="1804" xr:uid="{00000000-0005-0000-0000-00000B070000}"/>
    <cellStyle name="Millares 2 16 3 6 2 2" xfId="11127" xr:uid="{25325FF2-37CE-428C-A71E-ADFFDE62243B}"/>
    <cellStyle name="Millares 2 16 3 6 2 3" xfId="7196" xr:uid="{24B82FB7-B35D-486F-88AE-74721E3E9159}"/>
    <cellStyle name="Millares 2 16 3 6 3" xfId="9191" xr:uid="{F537F0F2-4AB2-4B3F-9FD9-B2F9F8F59E54}"/>
    <cellStyle name="Millares 2 16 3 6 4" xfId="5259" xr:uid="{CE22F04F-FDDB-45AE-A800-4DE58C17B09C}"/>
    <cellStyle name="Millares 2 16 3 7" xfId="1805" xr:uid="{00000000-0005-0000-0000-00000C070000}"/>
    <cellStyle name="Millares 2 16 3 7 2" xfId="10199" xr:uid="{31D86AAC-8D1E-4FAB-9170-75E109B90DCB}"/>
    <cellStyle name="Millares 2 16 3 7 3" xfId="6268" xr:uid="{5B43AB59-4D0A-4977-B0F6-AF3AFEDB44CA}"/>
    <cellStyle name="Millares 2 16 3 8" xfId="8260" xr:uid="{35F4CEBE-3AAC-48D5-A063-F9B9660112BE}"/>
    <cellStyle name="Millares 2 16 3 9" xfId="4327" xr:uid="{656ED787-5B93-44DD-A2DD-2FB5960752A1}"/>
    <cellStyle name="Millares 2 16 4" xfId="1806" xr:uid="{00000000-0005-0000-0000-00000D070000}"/>
    <cellStyle name="Millares 2 16 4 2" xfId="1807" xr:uid="{00000000-0005-0000-0000-00000E070000}"/>
    <cellStyle name="Millares 2 16 4 2 2" xfId="1808" xr:uid="{00000000-0005-0000-0000-00000F070000}"/>
    <cellStyle name="Millares 2 16 4 2 2 2" xfId="1809" xr:uid="{00000000-0005-0000-0000-000010070000}"/>
    <cellStyle name="Millares 2 16 4 2 2 2 2" xfId="1810" xr:uid="{00000000-0005-0000-0000-000011070000}"/>
    <cellStyle name="Millares 2 16 4 2 2 2 2 2" xfId="1811" xr:uid="{00000000-0005-0000-0000-000012070000}"/>
    <cellStyle name="Millares 2 16 4 2 2 2 2 2 2" xfId="11593" xr:uid="{D5BB73FA-1938-4166-AE08-CC7F5C45C59F}"/>
    <cellStyle name="Millares 2 16 4 2 2 2 2 2 3" xfId="7662" xr:uid="{76744373-602C-40C8-8327-59B8BFFD7847}"/>
    <cellStyle name="Millares 2 16 4 2 2 2 2 3" xfId="9657" xr:uid="{79384800-0254-4586-9FA5-76D067410DEF}"/>
    <cellStyle name="Millares 2 16 4 2 2 2 2 4" xfId="5725" xr:uid="{487F7C27-E3BF-4E6E-BEB4-D41627C60B88}"/>
    <cellStyle name="Millares 2 16 4 2 2 2 3" xfId="1812" xr:uid="{00000000-0005-0000-0000-000013070000}"/>
    <cellStyle name="Millares 2 16 4 2 2 2 3 2" xfId="10662" xr:uid="{8C6C03D3-B671-4262-B874-E00447A9EAA0}"/>
    <cellStyle name="Millares 2 16 4 2 2 2 3 3" xfId="6731" xr:uid="{46BC2368-42E5-4805-BA8B-E042BF0B703A}"/>
    <cellStyle name="Millares 2 16 4 2 2 2 4" xfId="8726" xr:uid="{DF2E10F1-A98C-4452-B8F9-BC4A932DC7C8}"/>
    <cellStyle name="Millares 2 16 4 2 2 2 5" xfId="4794" xr:uid="{6603313A-20FA-4E00-BDBD-1C6C299E4020}"/>
    <cellStyle name="Millares 2 16 4 2 2 3" xfId="1813" xr:uid="{00000000-0005-0000-0000-000014070000}"/>
    <cellStyle name="Millares 2 16 4 2 2 3 2" xfId="1814" xr:uid="{00000000-0005-0000-0000-000015070000}"/>
    <cellStyle name="Millares 2 16 4 2 2 3 2 2" xfId="11135" xr:uid="{1F4C4DEA-E932-4B93-80FF-D3F82E1B3710}"/>
    <cellStyle name="Millares 2 16 4 2 2 3 2 3" xfId="7204" xr:uid="{639C6460-E9F8-4480-BE87-E6A2A14A8341}"/>
    <cellStyle name="Millares 2 16 4 2 2 3 3" xfId="9199" xr:uid="{ED465178-411D-4E30-A564-97205B47C762}"/>
    <cellStyle name="Millares 2 16 4 2 2 3 4" xfId="5267" xr:uid="{BEF592DA-50BA-4247-9D2F-A1858863D170}"/>
    <cellStyle name="Millares 2 16 4 2 2 4" xfId="1815" xr:uid="{00000000-0005-0000-0000-000016070000}"/>
    <cellStyle name="Millares 2 16 4 2 2 4 2" xfId="10207" xr:uid="{D040662A-1956-4ED8-A445-D68942C9FC9C}"/>
    <cellStyle name="Millares 2 16 4 2 2 4 3" xfId="6276" xr:uid="{B56072BF-83DF-4E2A-938A-A547289E9C97}"/>
    <cellStyle name="Millares 2 16 4 2 2 5" xfId="8268" xr:uid="{71BBAD40-1B52-4CCB-9545-478C3FA1D93A}"/>
    <cellStyle name="Millares 2 16 4 2 2 6" xfId="4335" xr:uid="{DD36976B-72EF-40D0-B2DD-B52AA4D80A01}"/>
    <cellStyle name="Millares 2 16 4 2 3" xfId="1816" xr:uid="{00000000-0005-0000-0000-000017070000}"/>
    <cellStyle name="Millares 2 16 4 2 3 2" xfId="1817" xr:uid="{00000000-0005-0000-0000-000018070000}"/>
    <cellStyle name="Millares 2 16 4 2 3 2 2" xfId="1818" xr:uid="{00000000-0005-0000-0000-000019070000}"/>
    <cellStyle name="Millares 2 16 4 2 3 2 2 2" xfId="1819" xr:uid="{00000000-0005-0000-0000-00001A070000}"/>
    <cellStyle name="Millares 2 16 4 2 3 2 2 2 2" xfId="11594" xr:uid="{19E75E02-9905-4639-A24A-BD3260C8A168}"/>
    <cellStyle name="Millares 2 16 4 2 3 2 2 2 3" xfId="7663" xr:uid="{DEC8E295-0A39-4C37-B932-954ECA23AFF0}"/>
    <cellStyle name="Millares 2 16 4 2 3 2 2 3" xfId="9658" xr:uid="{E2D1FE25-376E-4268-8AA6-7EE758B3C1E6}"/>
    <cellStyle name="Millares 2 16 4 2 3 2 2 4" xfId="5726" xr:uid="{EDB9C135-1FB7-45A4-8EA4-5BEE8C33B08D}"/>
    <cellStyle name="Millares 2 16 4 2 3 2 3" xfId="1820" xr:uid="{00000000-0005-0000-0000-00001B070000}"/>
    <cellStyle name="Millares 2 16 4 2 3 2 3 2" xfId="10663" xr:uid="{A5FFFDB2-29F5-487E-B47F-5EBB7BBF926A}"/>
    <cellStyle name="Millares 2 16 4 2 3 2 3 3" xfId="6732" xr:uid="{441D5DA1-AF89-48CA-934B-93486ACCA0A2}"/>
    <cellStyle name="Millares 2 16 4 2 3 2 4" xfId="8727" xr:uid="{B5A9E444-23D3-4E7C-84A7-50A0A3FBD9C2}"/>
    <cellStyle name="Millares 2 16 4 2 3 2 5" xfId="4795" xr:uid="{3C582781-40E3-4F98-96E7-D0C37FFFDC5D}"/>
    <cellStyle name="Millares 2 16 4 2 3 3" xfId="1821" xr:uid="{00000000-0005-0000-0000-00001C070000}"/>
    <cellStyle name="Millares 2 16 4 2 3 3 2" xfId="1822" xr:uid="{00000000-0005-0000-0000-00001D070000}"/>
    <cellStyle name="Millares 2 16 4 2 3 3 2 2" xfId="11136" xr:uid="{35028110-B08B-4388-9A37-1677450D79BE}"/>
    <cellStyle name="Millares 2 16 4 2 3 3 2 3" xfId="7205" xr:uid="{D5C43358-EFEF-4048-BB2F-93989A69FFDB}"/>
    <cellStyle name="Millares 2 16 4 2 3 3 3" xfId="9200" xr:uid="{51FC68A2-B919-4287-96DF-1721E1256ED1}"/>
    <cellStyle name="Millares 2 16 4 2 3 3 4" xfId="5268" xr:uid="{576C590C-11BB-4E92-8293-0428BB454C8B}"/>
    <cellStyle name="Millares 2 16 4 2 3 4" xfId="1823" xr:uid="{00000000-0005-0000-0000-00001E070000}"/>
    <cellStyle name="Millares 2 16 4 2 3 4 2" xfId="10208" xr:uid="{AD96BAFD-5537-4B61-8A6C-4B6C80363ADE}"/>
    <cellStyle name="Millares 2 16 4 2 3 4 3" xfId="6277" xr:uid="{7094B071-7DDF-4AE5-9577-0A8D30AD3029}"/>
    <cellStyle name="Millares 2 16 4 2 3 5" xfId="8269" xr:uid="{706F4D64-AF11-4C0D-8743-DDD3B970BF44}"/>
    <cellStyle name="Millares 2 16 4 2 3 6" xfId="4336" xr:uid="{323E041B-4453-4546-8097-FA75BC8ABE86}"/>
    <cellStyle name="Millares 2 16 4 2 4" xfId="1824" xr:uid="{00000000-0005-0000-0000-00001F070000}"/>
    <cellStyle name="Millares 2 16 4 2 4 2" xfId="1825" xr:uid="{00000000-0005-0000-0000-000020070000}"/>
    <cellStyle name="Millares 2 16 4 2 4 2 2" xfId="1826" xr:uid="{00000000-0005-0000-0000-000021070000}"/>
    <cellStyle name="Millares 2 16 4 2 4 2 2 2" xfId="11592" xr:uid="{B1F57A34-E75F-49FF-BCFB-E765260B8486}"/>
    <cellStyle name="Millares 2 16 4 2 4 2 2 3" xfId="7661" xr:uid="{1755560E-E6A7-49B0-B2BA-51BCAD09F719}"/>
    <cellStyle name="Millares 2 16 4 2 4 2 3" xfId="9656" xr:uid="{ABE71BC0-0B16-4B20-994D-68A88EF081F3}"/>
    <cellStyle name="Millares 2 16 4 2 4 2 4" xfId="5724" xr:uid="{3026462C-8E63-48BD-9FBE-AC26ED0203FF}"/>
    <cellStyle name="Millares 2 16 4 2 4 3" xfId="1827" xr:uid="{00000000-0005-0000-0000-000022070000}"/>
    <cellStyle name="Millares 2 16 4 2 4 3 2" xfId="10661" xr:uid="{EF3756BC-21A9-4F7D-BDB7-2CEBCD9B1977}"/>
    <cellStyle name="Millares 2 16 4 2 4 3 3" xfId="6730" xr:uid="{85723986-6B28-431A-8DD3-3BD7C707E418}"/>
    <cellStyle name="Millares 2 16 4 2 4 4" xfId="8725" xr:uid="{31E1E62B-C1A0-40E6-B2D4-7D41583F94BE}"/>
    <cellStyle name="Millares 2 16 4 2 4 5" xfId="4793" xr:uid="{1DB60F82-669D-4F34-AA95-8896B964C4F6}"/>
    <cellStyle name="Millares 2 16 4 2 5" xfId="1828" xr:uid="{00000000-0005-0000-0000-000023070000}"/>
    <cellStyle name="Millares 2 16 4 2 5 2" xfId="1829" xr:uid="{00000000-0005-0000-0000-000024070000}"/>
    <cellStyle name="Millares 2 16 4 2 5 2 2" xfId="11134" xr:uid="{BF4CDA6B-B67C-4A4A-B424-B52973DED208}"/>
    <cellStyle name="Millares 2 16 4 2 5 2 3" xfId="7203" xr:uid="{D7B7B3C8-D2A1-4E5E-B795-0E5708890DD9}"/>
    <cellStyle name="Millares 2 16 4 2 5 3" xfId="9198" xr:uid="{B930F4EB-432C-46A4-98F0-2E8AF7B568B1}"/>
    <cellStyle name="Millares 2 16 4 2 5 4" xfId="5266" xr:uid="{B0641281-A5F4-4222-B3FE-D5450CE87B49}"/>
    <cellStyle name="Millares 2 16 4 2 6" xfId="1830" xr:uid="{00000000-0005-0000-0000-000025070000}"/>
    <cellStyle name="Millares 2 16 4 2 6 2" xfId="10206" xr:uid="{78164E73-DEF1-41B0-AB64-7226FAD01A49}"/>
    <cellStyle name="Millares 2 16 4 2 6 3" xfId="6275" xr:uid="{EA8C7D92-BBDB-4C3A-BD79-31B323C2C3BB}"/>
    <cellStyle name="Millares 2 16 4 2 7" xfId="8267" xr:uid="{52B54F7C-D2D0-4B0F-9BB9-9922A2B7BF9E}"/>
    <cellStyle name="Millares 2 16 4 2 8" xfId="4334" xr:uid="{9F81F6BE-C5DE-43DB-BC50-0C6291947DFA}"/>
    <cellStyle name="Millares 2 16 4 3" xfId="1831" xr:uid="{00000000-0005-0000-0000-000026070000}"/>
    <cellStyle name="Millares 2 16 4 3 2" xfId="1832" xr:uid="{00000000-0005-0000-0000-000027070000}"/>
    <cellStyle name="Millares 2 16 4 3 2 2" xfId="1833" xr:uid="{00000000-0005-0000-0000-000028070000}"/>
    <cellStyle name="Millares 2 16 4 3 2 2 2" xfId="1834" xr:uid="{00000000-0005-0000-0000-000029070000}"/>
    <cellStyle name="Millares 2 16 4 3 2 2 2 2" xfId="11595" xr:uid="{D3A707E4-043A-48A4-A39B-FBAF2C51E4BE}"/>
    <cellStyle name="Millares 2 16 4 3 2 2 2 3" xfId="7664" xr:uid="{F86065E2-4DD3-4BEE-A012-C7EFD6CF417A}"/>
    <cellStyle name="Millares 2 16 4 3 2 2 3" xfId="9659" xr:uid="{5FDF8B05-33EE-4A01-93DA-6674E189CAC4}"/>
    <cellStyle name="Millares 2 16 4 3 2 2 4" xfId="5727" xr:uid="{0A231242-7D3D-4D42-9D1B-6ED33FBD587D}"/>
    <cellStyle name="Millares 2 16 4 3 2 3" xfId="1835" xr:uid="{00000000-0005-0000-0000-00002A070000}"/>
    <cellStyle name="Millares 2 16 4 3 2 3 2" xfId="10664" xr:uid="{5338DE1A-5307-4560-AE05-A377BD9FF250}"/>
    <cellStyle name="Millares 2 16 4 3 2 3 3" xfId="6733" xr:uid="{37085D97-DBBD-42C3-B0EA-171141268D4B}"/>
    <cellStyle name="Millares 2 16 4 3 2 4" xfId="8728" xr:uid="{A322C909-67C9-4C8C-AAD1-19E466C7AC0F}"/>
    <cellStyle name="Millares 2 16 4 3 2 5" xfId="4796" xr:uid="{FDDBC7C2-2DB6-4DC7-BECE-FC79BFC252BF}"/>
    <cellStyle name="Millares 2 16 4 3 3" xfId="1836" xr:uid="{00000000-0005-0000-0000-00002B070000}"/>
    <cellStyle name="Millares 2 16 4 3 3 2" xfId="1837" xr:uid="{00000000-0005-0000-0000-00002C070000}"/>
    <cellStyle name="Millares 2 16 4 3 3 2 2" xfId="11137" xr:uid="{7B0829DA-2339-4362-8EC8-01A739E2D74D}"/>
    <cellStyle name="Millares 2 16 4 3 3 2 3" xfId="7206" xr:uid="{47B262E0-6DB1-4F5F-A7D5-BBEE425BE9A5}"/>
    <cellStyle name="Millares 2 16 4 3 3 3" xfId="9201" xr:uid="{8E929B61-E3C9-4294-AB7A-CE0B7C6C2FB6}"/>
    <cellStyle name="Millares 2 16 4 3 3 4" xfId="5269" xr:uid="{E3CAFFE7-21D3-44C2-A42D-E922E18C294F}"/>
    <cellStyle name="Millares 2 16 4 3 4" xfId="1838" xr:uid="{00000000-0005-0000-0000-00002D070000}"/>
    <cellStyle name="Millares 2 16 4 3 4 2" xfId="10209" xr:uid="{7BC88E3D-021E-45DA-ABB4-BB614FCBA600}"/>
    <cellStyle name="Millares 2 16 4 3 4 3" xfId="6278" xr:uid="{71FC11FE-2D93-4CF4-95C4-9054C22C6047}"/>
    <cellStyle name="Millares 2 16 4 3 5" xfId="8270" xr:uid="{09163A3E-ADCF-4B85-B0EE-2C947F4814A5}"/>
    <cellStyle name="Millares 2 16 4 3 6" xfId="4337" xr:uid="{05ED74BC-3BFF-4B31-9E2C-E692D05C73FA}"/>
    <cellStyle name="Millares 2 16 4 4" xfId="1839" xr:uid="{00000000-0005-0000-0000-00002E070000}"/>
    <cellStyle name="Millares 2 16 4 4 2" xfId="1840" xr:uid="{00000000-0005-0000-0000-00002F070000}"/>
    <cellStyle name="Millares 2 16 4 4 2 2" xfId="1841" xr:uid="{00000000-0005-0000-0000-000030070000}"/>
    <cellStyle name="Millares 2 16 4 4 2 2 2" xfId="1842" xr:uid="{00000000-0005-0000-0000-000031070000}"/>
    <cellStyle name="Millares 2 16 4 4 2 2 2 2" xfId="11596" xr:uid="{6DB9DBC9-49A0-46F3-8C2A-7036209AD8D1}"/>
    <cellStyle name="Millares 2 16 4 4 2 2 2 3" xfId="7665" xr:uid="{103C7B4C-AA84-4E5D-BB5B-9A86CCDBAAB6}"/>
    <cellStyle name="Millares 2 16 4 4 2 2 3" xfId="9660" xr:uid="{AECF2230-7731-4D5C-8217-7A2E6EFF28D4}"/>
    <cellStyle name="Millares 2 16 4 4 2 2 4" xfId="5728" xr:uid="{64DDAE29-F4C7-4E65-BB56-1241021EDE03}"/>
    <cellStyle name="Millares 2 16 4 4 2 3" xfId="1843" xr:uid="{00000000-0005-0000-0000-000032070000}"/>
    <cellStyle name="Millares 2 16 4 4 2 3 2" xfId="10665" xr:uid="{6969731B-3840-4B99-A501-FACDD0A4ED2E}"/>
    <cellStyle name="Millares 2 16 4 4 2 3 3" xfId="6734" xr:uid="{292C0D6F-B25E-4F54-99CA-3C7948F0D46A}"/>
    <cellStyle name="Millares 2 16 4 4 2 4" xfId="8729" xr:uid="{FFD3A58E-3AE5-4743-8731-9C26B157055B}"/>
    <cellStyle name="Millares 2 16 4 4 2 5" xfId="4797" xr:uid="{9FB3B183-5511-4167-B12B-1BBDB431C471}"/>
    <cellStyle name="Millares 2 16 4 4 3" xfId="1844" xr:uid="{00000000-0005-0000-0000-000033070000}"/>
    <cellStyle name="Millares 2 16 4 4 3 2" xfId="1845" xr:uid="{00000000-0005-0000-0000-000034070000}"/>
    <cellStyle name="Millares 2 16 4 4 3 2 2" xfId="11138" xr:uid="{E5A49AFA-DC44-45DB-8BDA-0977C9E78A11}"/>
    <cellStyle name="Millares 2 16 4 4 3 2 3" xfId="7207" xr:uid="{C8321A80-48D0-4A8E-B536-2D8802B0BD36}"/>
    <cellStyle name="Millares 2 16 4 4 3 3" xfId="9202" xr:uid="{1259CF2C-55D8-40FF-A02D-D40E0C595D29}"/>
    <cellStyle name="Millares 2 16 4 4 3 4" xfId="5270" xr:uid="{F203CBF3-9C28-41A1-9F36-C1AF21EBEA3A}"/>
    <cellStyle name="Millares 2 16 4 4 4" xfId="1846" xr:uid="{00000000-0005-0000-0000-000035070000}"/>
    <cellStyle name="Millares 2 16 4 4 4 2" xfId="10210" xr:uid="{227C99D1-E533-4FA0-A3AC-BA940E759DB4}"/>
    <cellStyle name="Millares 2 16 4 4 4 3" xfId="6279" xr:uid="{AE335995-A78B-4CAA-9EC7-5F8B608C572C}"/>
    <cellStyle name="Millares 2 16 4 4 5" xfId="8271" xr:uid="{74A67F3C-D44C-433D-BA8B-144BC194A738}"/>
    <cellStyle name="Millares 2 16 4 4 6" xfId="4338" xr:uid="{26EA3D22-A555-418C-B6BE-A5D06AFA473B}"/>
    <cellStyle name="Millares 2 16 4 5" xfId="1847" xr:uid="{00000000-0005-0000-0000-000036070000}"/>
    <cellStyle name="Millares 2 16 4 5 2" xfId="1848" xr:uid="{00000000-0005-0000-0000-000037070000}"/>
    <cellStyle name="Millares 2 16 4 5 2 2" xfId="1849" xr:uid="{00000000-0005-0000-0000-000038070000}"/>
    <cellStyle name="Millares 2 16 4 5 2 2 2" xfId="11591" xr:uid="{9D789F0E-0084-4240-ACF6-E8D8689E5516}"/>
    <cellStyle name="Millares 2 16 4 5 2 2 3" xfId="7660" xr:uid="{7400B981-C72F-4366-A50D-2C30A8DF6BEA}"/>
    <cellStyle name="Millares 2 16 4 5 2 3" xfId="9655" xr:uid="{147B752D-8001-45C7-BA74-F1AE8BD80FA7}"/>
    <cellStyle name="Millares 2 16 4 5 2 4" xfId="5723" xr:uid="{E499B93F-35BC-4093-BE27-AA3FDFACA37D}"/>
    <cellStyle name="Millares 2 16 4 5 3" xfId="1850" xr:uid="{00000000-0005-0000-0000-000039070000}"/>
    <cellStyle name="Millares 2 16 4 5 3 2" xfId="10660" xr:uid="{ED246327-4F2E-4814-A0F5-934BCADE51B1}"/>
    <cellStyle name="Millares 2 16 4 5 3 3" xfId="6729" xr:uid="{CF2BBBB4-9638-4444-87F3-7319B9AE16F9}"/>
    <cellStyle name="Millares 2 16 4 5 4" xfId="8724" xr:uid="{5217DC71-BB82-4C35-9E17-CD2E1D5F8DA3}"/>
    <cellStyle name="Millares 2 16 4 5 5" xfId="4792" xr:uid="{D5C48001-7D80-467A-AFD9-A83A3C2F40C0}"/>
    <cellStyle name="Millares 2 16 4 6" xfId="1851" xr:uid="{00000000-0005-0000-0000-00003A070000}"/>
    <cellStyle name="Millares 2 16 4 6 2" xfId="1852" xr:uid="{00000000-0005-0000-0000-00003B070000}"/>
    <cellStyle name="Millares 2 16 4 6 2 2" xfId="11133" xr:uid="{9417D1E4-0388-4EA2-932F-F4A3F09DF20C}"/>
    <cellStyle name="Millares 2 16 4 6 2 3" xfId="7202" xr:uid="{C1F15D1B-B4DB-4F2A-AE16-85BE1D1536B8}"/>
    <cellStyle name="Millares 2 16 4 6 3" xfId="9197" xr:uid="{DE5C751F-6501-4A8C-9DB7-418285635ED0}"/>
    <cellStyle name="Millares 2 16 4 6 4" xfId="5265" xr:uid="{672AF3C7-540D-41B0-B3E6-BD20306F23CB}"/>
    <cellStyle name="Millares 2 16 4 7" xfId="1853" xr:uid="{00000000-0005-0000-0000-00003C070000}"/>
    <cellStyle name="Millares 2 16 4 7 2" xfId="10205" xr:uid="{D6F25BE4-106F-4355-B74C-BCD69085DF96}"/>
    <cellStyle name="Millares 2 16 4 7 3" xfId="6274" xr:uid="{A1EAE429-226D-4D1C-903E-DA6ABDCDF3EB}"/>
    <cellStyle name="Millares 2 16 4 8" xfId="8266" xr:uid="{469A7E9B-3492-4FCB-8A29-4E92FEE87769}"/>
    <cellStyle name="Millares 2 16 4 9" xfId="4333" xr:uid="{B6BB8D73-138E-43AC-9D46-1778487ED1E9}"/>
    <cellStyle name="Millares 2 16 5" xfId="1854" xr:uid="{00000000-0005-0000-0000-00003D070000}"/>
    <cellStyle name="Millares 2 16 5 2" xfId="1855" xr:uid="{00000000-0005-0000-0000-00003E070000}"/>
    <cellStyle name="Millares 2 16 5 2 2" xfId="1856" xr:uid="{00000000-0005-0000-0000-00003F070000}"/>
    <cellStyle name="Millares 2 16 5 2 2 2" xfId="1857" xr:uid="{00000000-0005-0000-0000-000040070000}"/>
    <cellStyle name="Millares 2 16 5 2 2 2 2" xfId="1858" xr:uid="{00000000-0005-0000-0000-000041070000}"/>
    <cellStyle name="Millares 2 16 5 2 2 2 2 2" xfId="11598" xr:uid="{E889D283-7636-40BA-84F8-A35A53658AB4}"/>
    <cellStyle name="Millares 2 16 5 2 2 2 2 3" xfId="7667" xr:uid="{9829D0D0-34FD-4F4C-AEAA-1D5D862AF446}"/>
    <cellStyle name="Millares 2 16 5 2 2 2 3" xfId="9662" xr:uid="{0847A51D-3205-4B4D-AEA4-670959227102}"/>
    <cellStyle name="Millares 2 16 5 2 2 2 4" xfId="5730" xr:uid="{0A6AFBD4-3F70-4CEA-BF0B-390759FDA3B1}"/>
    <cellStyle name="Millares 2 16 5 2 2 3" xfId="1859" xr:uid="{00000000-0005-0000-0000-000042070000}"/>
    <cellStyle name="Millares 2 16 5 2 2 3 2" xfId="10667" xr:uid="{C09C7DF0-508D-455E-9EF3-CBCD7872A625}"/>
    <cellStyle name="Millares 2 16 5 2 2 3 3" xfId="6736" xr:uid="{87BAEF9C-BADB-44B6-B183-BD9533D411F2}"/>
    <cellStyle name="Millares 2 16 5 2 2 4" xfId="8731" xr:uid="{37377E8D-3F26-48E2-9DA3-89DB001651BA}"/>
    <cellStyle name="Millares 2 16 5 2 2 5" xfId="4799" xr:uid="{ADFB7F31-AF45-4F20-BE80-E6378D1CCB02}"/>
    <cellStyle name="Millares 2 16 5 2 3" xfId="1860" xr:uid="{00000000-0005-0000-0000-000043070000}"/>
    <cellStyle name="Millares 2 16 5 2 3 2" xfId="1861" xr:uid="{00000000-0005-0000-0000-000044070000}"/>
    <cellStyle name="Millares 2 16 5 2 3 2 2" xfId="11140" xr:uid="{776892EA-864D-4740-92FC-A5D540CD0D90}"/>
    <cellStyle name="Millares 2 16 5 2 3 2 3" xfId="7209" xr:uid="{44C5EA81-D706-4883-AACC-494E0706C7E5}"/>
    <cellStyle name="Millares 2 16 5 2 3 3" xfId="9204" xr:uid="{99EAD77F-ED44-41A4-9546-7C9DFEE0CB2C}"/>
    <cellStyle name="Millares 2 16 5 2 3 4" xfId="5272" xr:uid="{3CA68310-DF13-420C-8416-89CB45C8B326}"/>
    <cellStyle name="Millares 2 16 5 2 4" xfId="1862" xr:uid="{00000000-0005-0000-0000-000045070000}"/>
    <cellStyle name="Millares 2 16 5 2 4 2" xfId="10212" xr:uid="{249ED751-9EF5-41F4-B131-694267BAEAEC}"/>
    <cellStyle name="Millares 2 16 5 2 4 3" xfId="6281" xr:uid="{FB6F87FF-9D62-442B-85FF-7BCC94EDCDAC}"/>
    <cellStyle name="Millares 2 16 5 2 5" xfId="8273" xr:uid="{8F2E83DD-0EE6-40BE-80AA-B2029807F023}"/>
    <cellStyle name="Millares 2 16 5 2 6" xfId="4340" xr:uid="{7BAF0115-15A5-4BE6-BD93-95170570E8F0}"/>
    <cellStyle name="Millares 2 16 5 3" xfId="1863" xr:uid="{00000000-0005-0000-0000-000046070000}"/>
    <cellStyle name="Millares 2 16 5 3 2" xfId="1864" xr:uid="{00000000-0005-0000-0000-000047070000}"/>
    <cellStyle name="Millares 2 16 5 3 2 2" xfId="1865" xr:uid="{00000000-0005-0000-0000-000048070000}"/>
    <cellStyle name="Millares 2 16 5 3 2 2 2" xfId="1866" xr:uid="{00000000-0005-0000-0000-000049070000}"/>
    <cellStyle name="Millares 2 16 5 3 2 2 2 2" xfId="11599" xr:uid="{03DA036B-0CCE-43CB-A951-CD292CBB4358}"/>
    <cellStyle name="Millares 2 16 5 3 2 2 2 3" xfId="7668" xr:uid="{360C10B2-3DB0-4C28-898A-8EE735891F3F}"/>
    <cellStyle name="Millares 2 16 5 3 2 2 3" xfId="9663" xr:uid="{A5960B24-F020-482B-93A3-BD3A15E3DF3A}"/>
    <cellStyle name="Millares 2 16 5 3 2 2 4" xfId="5731" xr:uid="{2FF9401B-3103-4116-81B2-F58B2EE05B1A}"/>
    <cellStyle name="Millares 2 16 5 3 2 3" xfId="1867" xr:uid="{00000000-0005-0000-0000-00004A070000}"/>
    <cellStyle name="Millares 2 16 5 3 2 3 2" xfId="10668" xr:uid="{760C9564-466C-4046-9B0B-E1B1C0C8C93F}"/>
    <cellStyle name="Millares 2 16 5 3 2 3 3" xfId="6737" xr:uid="{59ECB1D9-A244-4732-96FA-3A78D56214D6}"/>
    <cellStyle name="Millares 2 16 5 3 2 4" xfId="8732" xr:uid="{8DF27999-2F21-40D3-8709-044EE400D6D1}"/>
    <cellStyle name="Millares 2 16 5 3 2 5" xfId="4800" xr:uid="{68251D32-4191-46C7-AEF6-C31ACD8B659D}"/>
    <cellStyle name="Millares 2 16 5 3 3" xfId="1868" xr:uid="{00000000-0005-0000-0000-00004B070000}"/>
    <cellStyle name="Millares 2 16 5 3 3 2" xfId="1869" xr:uid="{00000000-0005-0000-0000-00004C070000}"/>
    <cellStyle name="Millares 2 16 5 3 3 2 2" xfId="11141" xr:uid="{346BA3C6-0D7A-47E6-BA79-BE7CAB964206}"/>
    <cellStyle name="Millares 2 16 5 3 3 2 3" xfId="7210" xr:uid="{6F8D87B5-BE7C-43F3-BDE4-8042B21709C3}"/>
    <cellStyle name="Millares 2 16 5 3 3 3" xfId="9205" xr:uid="{FE7C3627-FD29-4799-94EE-C38363506E70}"/>
    <cellStyle name="Millares 2 16 5 3 3 4" xfId="5273" xr:uid="{FB804E41-A9F1-4307-ACBC-827B24E7C2D7}"/>
    <cellStyle name="Millares 2 16 5 3 4" xfId="1870" xr:uid="{00000000-0005-0000-0000-00004D070000}"/>
    <cellStyle name="Millares 2 16 5 3 4 2" xfId="10213" xr:uid="{99283029-8EF9-43E5-8C62-683EB7C51751}"/>
    <cellStyle name="Millares 2 16 5 3 4 3" xfId="6282" xr:uid="{381CB4A8-6E61-4942-B34A-B90275ACF217}"/>
    <cellStyle name="Millares 2 16 5 3 5" xfId="8274" xr:uid="{7C6D636D-9F7B-4B69-BAEF-C3B6F097A73E}"/>
    <cellStyle name="Millares 2 16 5 3 6" xfId="4341" xr:uid="{D0128E78-5BC2-4E67-BD9F-0C6A0437EF51}"/>
    <cellStyle name="Millares 2 16 5 4" xfId="1871" xr:uid="{00000000-0005-0000-0000-00004E070000}"/>
    <cellStyle name="Millares 2 16 5 4 2" xfId="1872" xr:uid="{00000000-0005-0000-0000-00004F070000}"/>
    <cellStyle name="Millares 2 16 5 4 2 2" xfId="1873" xr:uid="{00000000-0005-0000-0000-000050070000}"/>
    <cellStyle name="Millares 2 16 5 4 2 2 2" xfId="11597" xr:uid="{E5E9FBBE-DD32-4731-9454-0C1F9B7FC060}"/>
    <cellStyle name="Millares 2 16 5 4 2 2 3" xfId="7666" xr:uid="{30198EC7-1D89-4D07-AC12-321087120DD4}"/>
    <cellStyle name="Millares 2 16 5 4 2 3" xfId="9661" xr:uid="{E8E5F1E7-277E-4870-9EF9-4430754A053A}"/>
    <cellStyle name="Millares 2 16 5 4 2 4" xfId="5729" xr:uid="{F09FA5B3-D885-44A7-8973-353CA89EBF41}"/>
    <cellStyle name="Millares 2 16 5 4 3" xfId="1874" xr:uid="{00000000-0005-0000-0000-000051070000}"/>
    <cellStyle name="Millares 2 16 5 4 3 2" xfId="10666" xr:uid="{F16375B1-6011-4FC9-A7EF-B468C782B71B}"/>
    <cellStyle name="Millares 2 16 5 4 3 3" xfId="6735" xr:uid="{8072241D-5793-4A6A-AE2C-6B8F15041989}"/>
    <cellStyle name="Millares 2 16 5 4 4" xfId="8730" xr:uid="{D03BEBCA-18A2-4793-B2AF-85BA77247272}"/>
    <cellStyle name="Millares 2 16 5 4 5" xfId="4798" xr:uid="{089142FC-DA92-4334-A40A-28427E359C76}"/>
    <cellStyle name="Millares 2 16 5 5" xfId="1875" xr:uid="{00000000-0005-0000-0000-000052070000}"/>
    <cellStyle name="Millares 2 16 5 5 2" xfId="1876" xr:uid="{00000000-0005-0000-0000-000053070000}"/>
    <cellStyle name="Millares 2 16 5 5 2 2" xfId="11139" xr:uid="{57A53555-C77D-4A34-AE5D-0EADBE5758F1}"/>
    <cellStyle name="Millares 2 16 5 5 2 3" xfId="7208" xr:uid="{F205B2E2-325D-4DC5-A6E4-D4BB255F562B}"/>
    <cellStyle name="Millares 2 16 5 5 3" xfId="9203" xr:uid="{D08FE29C-8BED-4DEC-A4F3-0700610336A9}"/>
    <cellStyle name="Millares 2 16 5 5 4" xfId="5271" xr:uid="{0B275EED-5829-4FDC-B5A2-5CB531D6635D}"/>
    <cellStyle name="Millares 2 16 5 6" xfId="1877" xr:uid="{00000000-0005-0000-0000-000054070000}"/>
    <cellStyle name="Millares 2 16 5 6 2" xfId="10211" xr:uid="{9B569BDB-66A1-435B-8B32-700DD9BBD1B1}"/>
    <cellStyle name="Millares 2 16 5 6 3" xfId="6280" xr:uid="{C6495D97-903C-4943-8ECD-9537FB96E6CB}"/>
    <cellStyle name="Millares 2 16 5 7" xfId="8272" xr:uid="{C3BBB83D-99C5-4E84-81F3-2179089B033C}"/>
    <cellStyle name="Millares 2 16 5 8" xfId="4339" xr:uid="{C0522644-9D8C-4846-A2C8-30A27817A38E}"/>
    <cellStyle name="Millares 2 16 6" xfId="1878" xr:uid="{00000000-0005-0000-0000-000055070000}"/>
    <cellStyle name="Millares 2 16 6 2" xfId="1879" xr:uid="{00000000-0005-0000-0000-000056070000}"/>
    <cellStyle name="Millares 2 16 6 2 2" xfId="1880" xr:uid="{00000000-0005-0000-0000-000057070000}"/>
    <cellStyle name="Millares 2 16 6 2 2 2" xfId="1881" xr:uid="{00000000-0005-0000-0000-000058070000}"/>
    <cellStyle name="Millares 2 16 6 2 2 2 2" xfId="11600" xr:uid="{3AF94294-40EA-4DFD-8AF7-99179A30D83C}"/>
    <cellStyle name="Millares 2 16 6 2 2 2 3" xfId="7669" xr:uid="{384C60DE-1863-47A2-8301-7D771C1DF09B}"/>
    <cellStyle name="Millares 2 16 6 2 2 3" xfId="9664" xr:uid="{A486FF3C-7C20-4F3F-B9C8-FE6622E031C2}"/>
    <cellStyle name="Millares 2 16 6 2 2 4" xfId="5732" xr:uid="{55EC0431-DA6E-4A21-B84B-3FA0D7089143}"/>
    <cellStyle name="Millares 2 16 6 2 3" xfId="1882" xr:uid="{00000000-0005-0000-0000-000059070000}"/>
    <cellStyle name="Millares 2 16 6 2 3 2" xfId="10669" xr:uid="{2B1CE52C-D68D-42FD-9A4C-9A294A9B3107}"/>
    <cellStyle name="Millares 2 16 6 2 3 3" xfId="6738" xr:uid="{5EDF0239-A2C0-48D0-B165-251622ED577B}"/>
    <cellStyle name="Millares 2 16 6 2 4" xfId="8733" xr:uid="{1167CB40-78C4-481D-8257-E590C989ABE9}"/>
    <cellStyle name="Millares 2 16 6 2 5" xfId="4801" xr:uid="{EA77A3E6-360B-4208-B9B7-F5CF3B7EAB07}"/>
    <cellStyle name="Millares 2 16 6 3" xfId="1883" xr:uid="{00000000-0005-0000-0000-00005A070000}"/>
    <cellStyle name="Millares 2 16 6 3 2" xfId="1884" xr:uid="{00000000-0005-0000-0000-00005B070000}"/>
    <cellStyle name="Millares 2 16 6 3 2 2" xfId="11142" xr:uid="{42F46F75-DAF8-44C2-9584-1E433D259326}"/>
    <cellStyle name="Millares 2 16 6 3 2 3" xfId="7211" xr:uid="{BAD38C43-8CF8-4DD4-AD8A-6442123C2C80}"/>
    <cellStyle name="Millares 2 16 6 3 3" xfId="9206" xr:uid="{325D7339-DD37-45B8-8744-795B1988BBD7}"/>
    <cellStyle name="Millares 2 16 6 3 4" xfId="5274" xr:uid="{82786658-BA10-4DCF-A4B1-7AA58A5D56F9}"/>
    <cellStyle name="Millares 2 16 6 4" xfId="1885" xr:uid="{00000000-0005-0000-0000-00005C070000}"/>
    <cellStyle name="Millares 2 16 6 4 2" xfId="10214" xr:uid="{80E57CD5-2BF8-470A-9049-5209FD247602}"/>
    <cellStyle name="Millares 2 16 6 4 3" xfId="6283" xr:uid="{32AD9D2D-9FE4-4FD5-BC97-3A9021610CA1}"/>
    <cellStyle name="Millares 2 16 6 5" xfId="8275" xr:uid="{0E7DE98A-11DF-4FDC-8526-B306E6A09FB0}"/>
    <cellStyle name="Millares 2 16 6 6" xfId="4342" xr:uid="{EA045713-3DCF-42ED-858A-B898F8E4AB71}"/>
    <cellStyle name="Millares 2 16 7" xfId="1886" xr:uid="{00000000-0005-0000-0000-00005D070000}"/>
    <cellStyle name="Millares 2 16 7 2" xfId="1887" xr:uid="{00000000-0005-0000-0000-00005E070000}"/>
    <cellStyle name="Millares 2 16 7 2 2" xfId="1888" xr:uid="{00000000-0005-0000-0000-00005F070000}"/>
    <cellStyle name="Millares 2 16 7 2 2 2" xfId="1889" xr:uid="{00000000-0005-0000-0000-000060070000}"/>
    <cellStyle name="Millares 2 16 7 2 2 2 2" xfId="11601" xr:uid="{8BFDBF2D-3471-4270-85D8-CE90EEF1E3D3}"/>
    <cellStyle name="Millares 2 16 7 2 2 2 3" xfId="7670" xr:uid="{04335094-78E7-4E2B-848C-07EB48127465}"/>
    <cellStyle name="Millares 2 16 7 2 2 3" xfId="9665" xr:uid="{0923147B-3D26-4F72-A577-90408BE8DE6C}"/>
    <cellStyle name="Millares 2 16 7 2 2 4" xfId="5733" xr:uid="{2909E59C-8710-48A8-B18C-DBE743A18D88}"/>
    <cellStyle name="Millares 2 16 7 2 3" xfId="1890" xr:uid="{00000000-0005-0000-0000-000061070000}"/>
    <cellStyle name="Millares 2 16 7 2 3 2" xfId="10670" xr:uid="{D3C14471-0CB6-444A-BEE4-0E18B2B91E40}"/>
    <cellStyle name="Millares 2 16 7 2 3 3" xfId="6739" xr:uid="{8521C537-7F07-42CD-A762-951EA9041729}"/>
    <cellStyle name="Millares 2 16 7 2 4" xfId="8734" xr:uid="{F302AB3D-7904-4E50-A0E6-BB041593F08E}"/>
    <cellStyle name="Millares 2 16 7 2 5" xfId="4802" xr:uid="{522560E5-211A-4EBA-9E6E-35B424B85CF4}"/>
    <cellStyle name="Millares 2 16 7 3" xfId="1891" xr:uid="{00000000-0005-0000-0000-000062070000}"/>
    <cellStyle name="Millares 2 16 7 3 2" xfId="1892" xr:uid="{00000000-0005-0000-0000-000063070000}"/>
    <cellStyle name="Millares 2 16 7 3 2 2" xfId="11143" xr:uid="{8D897D59-8933-4718-B4D8-2D7DC3E4C64F}"/>
    <cellStyle name="Millares 2 16 7 3 2 3" xfId="7212" xr:uid="{A78F2F21-A3FE-42AF-92C8-4FBA83D5D51F}"/>
    <cellStyle name="Millares 2 16 7 3 3" xfId="9207" xr:uid="{E1DEED08-5C54-4961-AD90-3183FFE2F7EA}"/>
    <cellStyle name="Millares 2 16 7 3 4" xfId="5275" xr:uid="{72B92397-F9F6-45DA-9798-EB8D3D3FEEF8}"/>
    <cellStyle name="Millares 2 16 7 4" xfId="1893" xr:uid="{00000000-0005-0000-0000-000064070000}"/>
    <cellStyle name="Millares 2 16 7 4 2" xfId="10215" xr:uid="{73A600B8-4E19-4769-B02C-E6FF22178312}"/>
    <cellStyle name="Millares 2 16 7 4 3" xfId="6284" xr:uid="{24EE684D-48F2-47CF-828C-10EBFEAB98A5}"/>
    <cellStyle name="Millares 2 16 7 5" xfId="8276" xr:uid="{471310CF-4A38-4E87-83CB-0D078541369D}"/>
    <cellStyle name="Millares 2 16 7 6" xfId="4343" xr:uid="{16223F18-5EC1-4442-8F56-8FCEFC2C735A}"/>
    <cellStyle name="Millares 2 16 8" xfId="1894" xr:uid="{00000000-0005-0000-0000-000065070000}"/>
    <cellStyle name="Millares 2 16 8 2" xfId="1895" xr:uid="{00000000-0005-0000-0000-000066070000}"/>
    <cellStyle name="Millares 2 16 8 2 2" xfId="1896" xr:uid="{00000000-0005-0000-0000-000067070000}"/>
    <cellStyle name="Millares 2 16 8 2 2 2" xfId="11578" xr:uid="{6E23F14E-316C-4F92-A7BF-229D30B08C40}"/>
    <cellStyle name="Millares 2 16 8 2 2 3" xfId="7647" xr:uid="{2258D443-14BF-4B12-B6A2-18F0798D9B85}"/>
    <cellStyle name="Millares 2 16 8 2 3" xfId="9642" xr:uid="{5099B87C-54EC-41B9-AC48-EE95B6BFBCD2}"/>
    <cellStyle name="Millares 2 16 8 2 4" xfId="5710" xr:uid="{D6FC9041-226E-4626-B66B-28785233CB09}"/>
    <cellStyle name="Millares 2 16 8 3" xfId="1897" xr:uid="{00000000-0005-0000-0000-000068070000}"/>
    <cellStyle name="Millares 2 16 8 3 2" xfId="10647" xr:uid="{03F6EDB3-74A1-4360-A8A3-9AC0C57F50BD}"/>
    <cellStyle name="Millares 2 16 8 3 3" xfId="6716" xr:uid="{B8F37CD9-5866-4625-9472-F81BCF01A4D1}"/>
    <cellStyle name="Millares 2 16 8 4" xfId="8711" xr:uid="{6BF24BB7-23E1-41FE-B887-46442179A081}"/>
    <cellStyle name="Millares 2 16 8 5" xfId="4779" xr:uid="{578C2E21-5AC8-4A26-B11B-9D52C3444350}"/>
    <cellStyle name="Millares 2 16 9" xfId="1898" xr:uid="{00000000-0005-0000-0000-000069070000}"/>
    <cellStyle name="Millares 2 16 9 2" xfId="1899" xr:uid="{00000000-0005-0000-0000-00006A070000}"/>
    <cellStyle name="Millares 2 16 9 2 2" xfId="11120" xr:uid="{8718E6A8-0743-4EEC-A838-F4B4CF1E2427}"/>
    <cellStyle name="Millares 2 16 9 2 3" xfId="7189" xr:uid="{D8EFEC52-18D1-4D41-92CC-D31F4ED6835C}"/>
    <cellStyle name="Millares 2 16 9 3" xfId="9184" xr:uid="{BEF90A25-6EA4-488C-9CE6-B3B28340DD3A}"/>
    <cellStyle name="Millares 2 16 9 4" xfId="5252" xr:uid="{0FA6FC65-F3F8-4774-9488-AAEA494795D6}"/>
    <cellStyle name="Millares 2 17" xfId="1900" xr:uid="{00000000-0005-0000-0000-00006B070000}"/>
    <cellStyle name="Millares 2 17 2" xfId="1901" xr:uid="{00000000-0005-0000-0000-00006C070000}"/>
    <cellStyle name="Millares 2 17 2 2" xfId="1902" xr:uid="{00000000-0005-0000-0000-00006D070000}"/>
    <cellStyle name="Millares 2 17 2 2 2" xfId="1903" xr:uid="{00000000-0005-0000-0000-00006E070000}"/>
    <cellStyle name="Millares 2 17 2 2 2 2" xfId="1904" xr:uid="{00000000-0005-0000-0000-00006F070000}"/>
    <cellStyle name="Millares 2 17 2 2 2 2 2" xfId="1905" xr:uid="{00000000-0005-0000-0000-000070070000}"/>
    <cellStyle name="Millares 2 17 2 2 2 2 2 2" xfId="11604" xr:uid="{9A287323-F3F5-4CDE-BBAB-DD94795DF9D1}"/>
    <cellStyle name="Millares 2 17 2 2 2 2 2 3" xfId="7673" xr:uid="{3A868DC7-7E48-4CAC-804C-25DA374B2D2C}"/>
    <cellStyle name="Millares 2 17 2 2 2 2 3" xfId="9668" xr:uid="{01F1C693-5539-432F-ABEA-ED58F7191D2D}"/>
    <cellStyle name="Millares 2 17 2 2 2 2 4" xfId="5736" xr:uid="{FD3D2D77-C33B-497C-A6D2-541CBB094807}"/>
    <cellStyle name="Millares 2 17 2 2 2 3" xfId="1906" xr:uid="{00000000-0005-0000-0000-000071070000}"/>
    <cellStyle name="Millares 2 17 2 2 2 3 2" xfId="10673" xr:uid="{C6005A0D-0419-4F84-8C49-DACD428AC7BC}"/>
    <cellStyle name="Millares 2 17 2 2 2 3 3" xfId="6742" xr:uid="{13E6B182-795E-41D4-812B-601B4DB4794B}"/>
    <cellStyle name="Millares 2 17 2 2 2 4" xfId="8737" xr:uid="{0673D411-EAC5-4372-A68F-B93D4B68D93B}"/>
    <cellStyle name="Millares 2 17 2 2 2 5" xfId="4805" xr:uid="{F07449E8-CF41-4DFF-8E16-F5E08DB44654}"/>
    <cellStyle name="Millares 2 17 2 2 3" xfId="1907" xr:uid="{00000000-0005-0000-0000-000072070000}"/>
    <cellStyle name="Millares 2 17 2 2 3 2" xfId="1908" xr:uid="{00000000-0005-0000-0000-000073070000}"/>
    <cellStyle name="Millares 2 17 2 2 3 2 2" xfId="11146" xr:uid="{3B29066E-A1DF-43CC-90E6-CBA5DE3A7ADB}"/>
    <cellStyle name="Millares 2 17 2 2 3 2 3" xfId="7215" xr:uid="{D6779F5C-B145-4F6B-9BCF-1B3ACE47618B}"/>
    <cellStyle name="Millares 2 17 2 2 3 3" xfId="9210" xr:uid="{8DDC118E-AC68-4F2E-8A02-2B459F3AD361}"/>
    <cellStyle name="Millares 2 17 2 2 3 4" xfId="5278" xr:uid="{E86DE864-25A8-4587-A584-A743E7100E06}"/>
    <cellStyle name="Millares 2 17 2 2 4" xfId="1909" xr:uid="{00000000-0005-0000-0000-000074070000}"/>
    <cellStyle name="Millares 2 17 2 2 4 2" xfId="10218" xr:uid="{041C0113-1003-4FE7-910F-FF9445DE922A}"/>
    <cellStyle name="Millares 2 17 2 2 4 3" xfId="6287" xr:uid="{AF112AF9-2B63-4D64-930C-98C5716438FE}"/>
    <cellStyle name="Millares 2 17 2 2 5" xfId="8279" xr:uid="{29156AC8-118A-44BC-8E68-799BD428EA01}"/>
    <cellStyle name="Millares 2 17 2 2 6" xfId="4346" xr:uid="{508FC48B-9D2E-4273-87FB-6857F4DE8E8C}"/>
    <cellStyle name="Millares 2 17 2 3" xfId="1910" xr:uid="{00000000-0005-0000-0000-000075070000}"/>
    <cellStyle name="Millares 2 17 2 3 2" xfId="1911" xr:uid="{00000000-0005-0000-0000-000076070000}"/>
    <cellStyle name="Millares 2 17 2 3 2 2" xfId="1912" xr:uid="{00000000-0005-0000-0000-000077070000}"/>
    <cellStyle name="Millares 2 17 2 3 2 2 2" xfId="1913" xr:uid="{00000000-0005-0000-0000-000078070000}"/>
    <cellStyle name="Millares 2 17 2 3 2 2 2 2" xfId="11605" xr:uid="{592F0035-348B-41B1-8F96-42E0ACB459E4}"/>
    <cellStyle name="Millares 2 17 2 3 2 2 2 3" xfId="7674" xr:uid="{FCDC9248-CE75-449A-9D2B-B6E8ABC64ED8}"/>
    <cellStyle name="Millares 2 17 2 3 2 2 3" xfId="9669" xr:uid="{76E47D1F-711F-4A3E-9AE7-F50E0B89D129}"/>
    <cellStyle name="Millares 2 17 2 3 2 2 4" xfId="5737" xr:uid="{AD1067CF-6964-429E-834C-A4C4695953FE}"/>
    <cellStyle name="Millares 2 17 2 3 2 3" xfId="1914" xr:uid="{00000000-0005-0000-0000-000079070000}"/>
    <cellStyle name="Millares 2 17 2 3 2 3 2" xfId="10674" xr:uid="{E4491FC6-47A5-4A12-8270-C66CBBCB59E3}"/>
    <cellStyle name="Millares 2 17 2 3 2 3 3" xfId="6743" xr:uid="{24CB3AFA-79A8-4B2B-BEBC-3CC6745774AE}"/>
    <cellStyle name="Millares 2 17 2 3 2 4" xfId="8738" xr:uid="{4A863C48-569A-4F61-9488-F1FFEF6F5BEA}"/>
    <cellStyle name="Millares 2 17 2 3 2 5" xfId="4806" xr:uid="{635A0718-3E6E-4C55-B39A-2C4B630AE49C}"/>
    <cellStyle name="Millares 2 17 2 3 3" xfId="1915" xr:uid="{00000000-0005-0000-0000-00007A070000}"/>
    <cellStyle name="Millares 2 17 2 3 3 2" xfId="1916" xr:uid="{00000000-0005-0000-0000-00007B070000}"/>
    <cellStyle name="Millares 2 17 2 3 3 2 2" xfId="11147" xr:uid="{81DF268E-ABCF-44E4-ADD2-AD6F8C81C5B7}"/>
    <cellStyle name="Millares 2 17 2 3 3 2 3" xfId="7216" xr:uid="{F9EF8391-99FB-49C7-8223-65C76E23AEBB}"/>
    <cellStyle name="Millares 2 17 2 3 3 3" xfId="9211" xr:uid="{8459E7E7-3C92-477C-933C-25C42E07D2B0}"/>
    <cellStyle name="Millares 2 17 2 3 3 4" xfId="5279" xr:uid="{FAF123BB-AC32-4CEE-B684-4F31C0FE18B4}"/>
    <cellStyle name="Millares 2 17 2 3 4" xfId="1917" xr:uid="{00000000-0005-0000-0000-00007C070000}"/>
    <cellStyle name="Millares 2 17 2 3 4 2" xfId="10219" xr:uid="{90AA1B62-D6ED-465F-BEE9-6B46C22FD208}"/>
    <cellStyle name="Millares 2 17 2 3 4 3" xfId="6288" xr:uid="{878FF4DD-A3DD-40B1-8CC1-84DA44DAD685}"/>
    <cellStyle name="Millares 2 17 2 3 5" xfId="8280" xr:uid="{5A3A8B86-EC93-42B0-B2DE-EE4BE09FBD81}"/>
    <cellStyle name="Millares 2 17 2 3 6" xfId="4347" xr:uid="{0C91F470-DCFA-4407-B2ED-AB748D9E2257}"/>
    <cellStyle name="Millares 2 17 2 4" xfId="1918" xr:uid="{00000000-0005-0000-0000-00007D070000}"/>
    <cellStyle name="Millares 2 17 2 4 2" xfId="1919" xr:uid="{00000000-0005-0000-0000-00007E070000}"/>
    <cellStyle name="Millares 2 17 2 4 2 2" xfId="1920" xr:uid="{00000000-0005-0000-0000-00007F070000}"/>
    <cellStyle name="Millares 2 17 2 4 2 2 2" xfId="11603" xr:uid="{6B45A7EE-1CE1-4DAA-99B1-CCEED09E7151}"/>
    <cellStyle name="Millares 2 17 2 4 2 2 3" xfId="7672" xr:uid="{829DDDFB-EF04-46CD-B1DB-0D068146DCB2}"/>
    <cellStyle name="Millares 2 17 2 4 2 3" xfId="9667" xr:uid="{9F02CA6A-047D-47D8-AFA7-B561CC332873}"/>
    <cellStyle name="Millares 2 17 2 4 2 4" xfId="5735" xr:uid="{84D17F58-667E-4915-BD6B-35685C276114}"/>
    <cellStyle name="Millares 2 17 2 4 3" xfId="1921" xr:uid="{00000000-0005-0000-0000-000080070000}"/>
    <cellStyle name="Millares 2 17 2 4 3 2" xfId="10672" xr:uid="{8D70B870-C2F5-44E3-8875-9F7D5FCA708F}"/>
    <cellStyle name="Millares 2 17 2 4 3 3" xfId="6741" xr:uid="{086BC731-1822-4178-9284-031313C95509}"/>
    <cellStyle name="Millares 2 17 2 4 4" xfId="8736" xr:uid="{DC549DA1-9971-48E5-ADBA-0E8BA940076F}"/>
    <cellStyle name="Millares 2 17 2 4 5" xfId="4804" xr:uid="{4C698FE7-4BE4-4BD5-BA62-677816AB3836}"/>
    <cellStyle name="Millares 2 17 2 5" xfId="1922" xr:uid="{00000000-0005-0000-0000-000081070000}"/>
    <cellStyle name="Millares 2 17 2 5 2" xfId="1923" xr:uid="{00000000-0005-0000-0000-000082070000}"/>
    <cellStyle name="Millares 2 17 2 5 2 2" xfId="11145" xr:uid="{C162E627-E9DF-44B1-87B2-CCB561ADAAEC}"/>
    <cellStyle name="Millares 2 17 2 5 2 3" xfId="7214" xr:uid="{B1863110-11B2-415C-B006-3CB3696A400D}"/>
    <cellStyle name="Millares 2 17 2 5 3" xfId="9209" xr:uid="{FC1C2A61-DFF9-4AFF-8055-34E0D43C5ED7}"/>
    <cellStyle name="Millares 2 17 2 5 4" xfId="5277" xr:uid="{0F783ADF-C3EE-4BBE-BE2B-BD1D278F2A1E}"/>
    <cellStyle name="Millares 2 17 2 6" xfId="1924" xr:uid="{00000000-0005-0000-0000-000083070000}"/>
    <cellStyle name="Millares 2 17 2 6 2" xfId="10217" xr:uid="{4076724F-7572-4FDD-8124-C952FAF25FFE}"/>
    <cellStyle name="Millares 2 17 2 6 3" xfId="6286" xr:uid="{76123553-2323-4DA9-A6F2-B98ADE38C23B}"/>
    <cellStyle name="Millares 2 17 2 7" xfId="8278" xr:uid="{978E0C70-C3B9-4DA8-B36F-8C2451D6E15A}"/>
    <cellStyle name="Millares 2 17 2 8" xfId="4345" xr:uid="{272E7AE1-1414-455D-A093-DA3AAEE3E0B2}"/>
    <cellStyle name="Millares 2 17 3" xfId="1925" xr:uid="{00000000-0005-0000-0000-000084070000}"/>
    <cellStyle name="Millares 2 17 3 2" xfId="1926" xr:uid="{00000000-0005-0000-0000-000085070000}"/>
    <cellStyle name="Millares 2 17 3 2 2" xfId="1927" xr:uid="{00000000-0005-0000-0000-000086070000}"/>
    <cellStyle name="Millares 2 17 3 2 2 2" xfId="1928" xr:uid="{00000000-0005-0000-0000-000087070000}"/>
    <cellStyle name="Millares 2 17 3 2 2 2 2" xfId="11606" xr:uid="{2B8649F8-AF1C-4255-BAF9-27FB3AAEDE88}"/>
    <cellStyle name="Millares 2 17 3 2 2 2 3" xfId="7675" xr:uid="{C8DFCAB4-940F-4437-A9A2-00DFD4D5F26F}"/>
    <cellStyle name="Millares 2 17 3 2 2 3" xfId="9670" xr:uid="{35455039-6D10-4267-9F83-8CA95885061A}"/>
    <cellStyle name="Millares 2 17 3 2 2 4" xfId="5738" xr:uid="{B06FE566-F7BA-4DE0-B06B-F9307CC2F3CA}"/>
    <cellStyle name="Millares 2 17 3 2 3" xfId="1929" xr:uid="{00000000-0005-0000-0000-000088070000}"/>
    <cellStyle name="Millares 2 17 3 2 3 2" xfId="10675" xr:uid="{DDE2710D-8319-43F9-A6D1-DC75196CAA5D}"/>
    <cellStyle name="Millares 2 17 3 2 3 3" xfId="6744" xr:uid="{045B3D5B-7CFF-4374-9D95-777ADDE18457}"/>
    <cellStyle name="Millares 2 17 3 2 4" xfId="8739" xr:uid="{6F5641B7-3EDE-4ADA-87E7-9B2BC27845DC}"/>
    <cellStyle name="Millares 2 17 3 2 5" xfId="4807" xr:uid="{2891A2C8-D7ED-4CF3-BE42-5123402D121A}"/>
    <cellStyle name="Millares 2 17 3 3" xfId="1930" xr:uid="{00000000-0005-0000-0000-000089070000}"/>
    <cellStyle name="Millares 2 17 3 3 2" xfId="1931" xr:uid="{00000000-0005-0000-0000-00008A070000}"/>
    <cellStyle name="Millares 2 17 3 3 2 2" xfId="11148" xr:uid="{91512F23-0A2A-4C20-B0C2-5EF21F73CF5F}"/>
    <cellStyle name="Millares 2 17 3 3 2 3" xfId="7217" xr:uid="{1A312691-90BD-4248-A1D8-5F1B44643F47}"/>
    <cellStyle name="Millares 2 17 3 3 3" xfId="9212" xr:uid="{767105ED-945E-457C-BD4E-EFB0AE6D7DBC}"/>
    <cellStyle name="Millares 2 17 3 3 4" xfId="5280" xr:uid="{43509F2F-3AFB-46BF-B95D-D83CE599AD40}"/>
    <cellStyle name="Millares 2 17 3 4" xfId="1932" xr:uid="{00000000-0005-0000-0000-00008B070000}"/>
    <cellStyle name="Millares 2 17 3 4 2" xfId="10220" xr:uid="{352D2850-FCF2-4821-B501-5FAAF20D721E}"/>
    <cellStyle name="Millares 2 17 3 4 3" xfId="6289" xr:uid="{EB26C565-92F3-4B3A-89B0-F2792C736EC2}"/>
    <cellStyle name="Millares 2 17 3 5" xfId="8281" xr:uid="{38F43D63-9F43-48B4-BB94-127DC6CDB6B5}"/>
    <cellStyle name="Millares 2 17 3 6" xfId="4348" xr:uid="{32252186-1211-48EE-94AC-D0A13EC36C29}"/>
    <cellStyle name="Millares 2 17 4" xfId="1933" xr:uid="{00000000-0005-0000-0000-00008C070000}"/>
    <cellStyle name="Millares 2 17 4 2" xfId="1934" xr:uid="{00000000-0005-0000-0000-00008D070000}"/>
    <cellStyle name="Millares 2 17 4 2 2" xfId="1935" xr:uid="{00000000-0005-0000-0000-00008E070000}"/>
    <cellStyle name="Millares 2 17 4 2 2 2" xfId="1936" xr:uid="{00000000-0005-0000-0000-00008F070000}"/>
    <cellStyle name="Millares 2 17 4 2 2 2 2" xfId="11607" xr:uid="{0B9EEC3E-8B50-4CA0-B776-1474438EDFAF}"/>
    <cellStyle name="Millares 2 17 4 2 2 2 3" xfId="7676" xr:uid="{B33CA43B-F226-4608-A726-BFB5AE52FA2C}"/>
    <cellStyle name="Millares 2 17 4 2 2 3" xfId="9671" xr:uid="{8EC20CF5-D7B9-4815-9267-814E00E76CF0}"/>
    <cellStyle name="Millares 2 17 4 2 2 4" xfId="5739" xr:uid="{BD481E34-623F-4CBA-93BA-356FE0BC0576}"/>
    <cellStyle name="Millares 2 17 4 2 3" xfId="1937" xr:uid="{00000000-0005-0000-0000-000090070000}"/>
    <cellStyle name="Millares 2 17 4 2 3 2" xfId="10676" xr:uid="{F79652C9-59AD-47D3-967C-34AA352F03F4}"/>
    <cellStyle name="Millares 2 17 4 2 3 3" xfId="6745" xr:uid="{85217B52-D1B3-4F60-88AA-507EDA1605B7}"/>
    <cellStyle name="Millares 2 17 4 2 4" xfId="8740" xr:uid="{00C661E1-19A9-4405-8F66-043B6612AE20}"/>
    <cellStyle name="Millares 2 17 4 2 5" xfId="4808" xr:uid="{5E495E09-F5E6-4570-9CF7-3A954D074916}"/>
    <cellStyle name="Millares 2 17 4 3" xfId="1938" xr:uid="{00000000-0005-0000-0000-000091070000}"/>
    <cellStyle name="Millares 2 17 4 3 2" xfId="1939" xr:uid="{00000000-0005-0000-0000-000092070000}"/>
    <cellStyle name="Millares 2 17 4 3 2 2" xfId="11149" xr:uid="{11933300-9DA8-49DF-BF13-554A1714A2B4}"/>
    <cellStyle name="Millares 2 17 4 3 2 3" xfId="7218" xr:uid="{FD5DA6FE-33BB-4283-8B65-DDF035B3D47F}"/>
    <cellStyle name="Millares 2 17 4 3 3" xfId="9213" xr:uid="{DFB17FCA-6730-44F7-A19D-0F2D80F1495B}"/>
    <cellStyle name="Millares 2 17 4 3 4" xfId="5281" xr:uid="{6F6B1D90-0110-4470-8DB6-4C278108AC34}"/>
    <cellStyle name="Millares 2 17 4 4" xfId="1940" xr:uid="{00000000-0005-0000-0000-000093070000}"/>
    <cellStyle name="Millares 2 17 4 4 2" xfId="10221" xr:uid="{79333488-EED3-4612-848D-FB79EA8ED99E}"/>
    <cellStyle name="Millares 2 17 4 4 3" xfId="6290" xr:uid="{EFDBD2FD-FD5F-4F46-8F46-2A9CD3EE4A68}"/>
    <cellStyle name="Millares 2 17 4 5" xfId="8282" xr:uid="{59A8C15F-CD47-4F49-B5E3-AD750741E3AC}"/>
    <cellStyle name="Millares 2 17 4 6" xfId="4349" xr:uid="{DB86B7D7-AC11-412A-9E67-D298362DFC64}"/>
    <cellStyle name="Millares 2 17 5" xfId="1941" xr:uid="{00000000-0005-0000-0000-000094070000}"/>
    <cellStyle name="Millares 2 17 5 2" xfId="1942" xr:uid="{00000000-0005-0000-0000-000095070000}"/>
    <cellStyle name="Millares 2 17 5 2 2" xfId="1943" xr:uid="{00000000-0005-0000-0000-000096070000}"/>
    <cellStyle name="Millares 2 17 5 2 2 2" xfId="11602" xr:uid="{F2ABA0A6-06C6-4A07-9030-59A05D00801D}"/>
    <cellStyle name="Millares 2 17 5 2 2 3" xfId="7671" xr:uid="{170CEDB8-9B8D-463E-8F41-6E78CD185D1D}"/>
    <cellStyle name="Millares 2 17 5 2 3" xfId="9666" xr:uid="{B1EE3B96-F5E0-46BA-B44D-1AB38A918D65}"/>
    <cellStyle name="Millares 2 17 5 2 4" xfId="5734" xr:uid="{36895733-4CB5-4DAE-BC47-655227F47EA8}"/>
    <cellStyle name="Millares 2 17 5 3" xfId="1944" xr:uid="{00000000-0005-0000-0000-000097070000}"/>
    <cellStyle name="Millares 2 17 5 3 2" xfId="10671" xr:uid="{7ED6BB4C-329A-4B57-925F-8D2813AEFBB0}"/>
    <cellStyle name="Millares 2 17 5 3 3" xfId="6740" xr:uid="{8B36CFF9-8DF1-4ECB-A562-7D6CDE285E7F}"/>
    <cellStyle name="Millares 2 17 5 4" xfId="8735" xr:uid="{9F298D29-D79A-45BD-8163-ABC5B61AA7E0}"/>
    <cellStyle name="Millares 2 17 5 5" xfId="4803" xr:uid="{29F501DE-FFD8-448E-920F-99FF62E99B13}"/>
    <cellStyle name="Millares 2 17 6" xfId="1945" xr:uid="{00000000-0005-0000-0000-000098070000}"/>
    <cellStyle name="Millares 2 17 6 2" xfId="1946" xr:uid="{00000000-0005-0000-0000-000099070000}"/>
    <cellStyle name="Millares 2 17 6 2 2" xfId="11144" xr:uid="{56BD93D3-1138-4B21-B9F8-4A45A076123E}"/>
    <cellStyle name="Millares 2 17 6 2 3" xfId="7213" xr:uid="{C2C9A4BF-A38B-4B5A-88D2-03B06139D4CB}"/>
    <cellStyle name="Millares 2 17 6 3" xfId="9208" xr:uid="{8239DE5B-95B8-4376-AE21-13E681674C47}"/>
    <cellStyle name="Millares 2 17 6 4" xfId="5276" xr:uid="{33AF84EB-AFF4-4296-ACC1-844E9836D452}"/>
    <cellStyle name="Millares 2 17 7" xfId="1947" xr:uid="{00000000-0005-0000-0000-00009A070000}"/>
    <cellStyle name="Millares 2 17 7 2" xfId="10216" xr:uid="{B46851AD-5CE0-4199-A8FA-11C59DA4B65A}"/>
    <cellStyle name="Millares 2 17 7 3" xfId="6285" xr:uid="{0121D973-2135-40C4-9A14-A9A2AD54BC1A}"/>
    <cellStyle name="Millares 2 17 8" xfId="8277" xr:uid="{11E45963-296E-4138-9155-BA3BED68842D}"/>
    <cellStyle name="Millares 2 17 9" xfId="4344" xr:uid="{46893E17-CC93-41F1-917D-13CA253963DE}"/>
    <cellStyle name="Millares 2 18" xfId="1948" xr:uid="{00000000-0005-0000-0000-00009B070000}"/>
    <cellStyle name="Millares 2 18 2" xfId="1949" xr:uid="{00000000-0005-0000-0000-00009C070000}"/>
    <cellStyle name="Millares 2 18 2 2" xfId="1950" xr:uid="{00000000-0005-0000-0000-00009D070000}"/>
    <cellStyle name="Millares 2 18 2 2 2" xfId="1951" xr:uid="{00000000-0005-0000-0000-00009E070000}"/>
    <cellStyle name="Millares 2 18 2 2 2 2" xfId="1952" xr:uid="{00000000-0005-0000-0000-00009F070000}"/>
    <cellStyle name="Millares 2 18 2 2 2 2 2" xfId="1953" xr:uid="{00000000-0005-0000-0000-0000A0070000}"/>
    <cellStyle name="Millares 2 18 2 2 2 2 2 2" xfId="11610" xr:uid="{92E5AE13-67EB-4527-A407-7147DA018F36}"/>
    <cellStyle name="Millares 2 18 2 2 2 2 2 3" xfId="7679" xr:uid="{1BD178D6-00EE-436F-82EB-8005A65727FA}"/>
    <cellStyle name="Millares 2 18 2 2 2 2 3" xfId="9674" xr:uid="{F2B6E11B-482F-4A97-8D2B-9370AEB69142}"/>
    <cellStyle name="Millares 2 18 2 2 2 2 4" xfId="5742" xr:uid="{C2069C74-74B8-4613-AA83-61855DBF1564}"/>
    <cellStyle name="Millares 2 18 2 2 2 3" xfId="1954" xr:uid="{00000000-0005-0000-0000-0000A1070000}"/>
    <cellStyle name="Millares 2 18 2 2 2 3 2" xfId="10679" xr:uid="{B0156112-7DCC-4A9E-8877-71F57C9247DD}"/>
    <cellStyle name="Millares 2 18 2 2 2 3 3" xfId="6748" xr:uid="{103B02F2-3034-4DAA-BEE0-308638F5BC34}"/>
    <cellStyle name="Millares 2 18 2 2 2 4" xfId="8743" xr:uid="{9FE3CB71-A9E2-4261-9A7D-363DC853ED02}"/>
    <cellStyle name="Millares 2 18 2 2 2 5" xfId="4811" xr:uid="{3E450D22-2C04-40DA-B9B8-35CBB2424BE6}"/>
    <cellStyle name="Millares 2 18 2 2 3" xfId="1955" xr:uid="{00000000-0005-0000-0000-0000A2070000}"/>
    <cellStyle name="Millares 2 18 2 2 3 2" xfId="1956" xr:uid="{00000000-0005-0000-0000-0000A3070000}"/>
    <cellStyle name="Millares 2 18 2 2 3 2 2" xfId="11152" xr:uid="{DED81CAB-DFDC-49A6-B022-1BC7C3721FF6}"/>
    <cellStyle name="Millares 2 18 2 2 3 2 3" xfId="7221" xr:uid="{37E76B66-3579-41BD-BB26-F5D8C876335D}"/>
    <cellStyle name="Millares 2 18 2 2 3 3" xfId="9216" xr:uid="{06B16859-6714-4A72-94F9-B4535032610D}"/>
    <cellStyle name="Millares 2 18 2 2 3 4" xfId="5284" xr:uid="{E6E340BB-0EDE-40B9-BED5-81FE872F25F0}"/>
    <cellStyle name="Millares 2 18 2 2 4" xfId="1957" xr:uid="{00000000-0005-0000-0000-0000A4070000}"/>
    <cellStyle name="Millares 2 18 2 2 4 2" xfId="10224" xr:uid="{D4AE7BFF-8C3C-4751-836D-754217E95DE0}"/>
    <cellStyle name="Millares 2 18 2 2 4 3" xfId="6293" xr:uid="{14CB6E21-0DEC-40AF-B1F4-17BB0F494477}"/>
    <cellStyle name="Millares 2 18 2 2 5" xfId="8285" xr:uid="{31A99A8C-6AE3-417C-8F6A-CB9699F973E8}"/>
    <cellStyle name="Millares 2 18 2 2 6" xfId="4352" xr:uid="{40E45BB4-6188-4187-B09C-24CD95FA5F73}"/>
    <cellStyle name="Millares 2 18 2 3" xfId="1958" xr:uid="{00000000-0005-0000-0000-0000A5070000}"/>
    <cellStyle name="Millares 2 18 2 3 2" xfId="1959" xr:uid="{00000000-0005-0000-0000-0000A6070000}"/>
    <cellStyle name="Millares 2 18 2 3 2 2" xfId="1960" xr:uid="{00000000-0005-0000-0000-0000A7070000}"/>
    <cellStyle name="Millares 2 18 2 3 2 2 2" xfId="1961" xr:uid="{00000000-0005-0000-0000-0000A8070000}"/>
    <cellStyle name="Millares 2 18 2 3 2 2 2 2" xfId="11611" xr:uid="{53B6424A-5743-4429-862A-22709F3D7E77}"/>
    <cellStyle name="Millares 2 18 2 3 2 2 2 3" xfId="7680" xr:uid="{AE0C5F39-1A03-433F-9B76-1EFD67A1C74F}"/>
    <cellStyle name="Millares 2 18 2 3 2 2 3" xfId="9675" xr:uid="{BB474D4B-8362-4F84-8063-09213C2109F5}"/>
    <cellStyle name="Millares 2 18 2 3 2 2 4" xfId="5743" xr:uid="{ACCE57F2-EE89-433B-BD2B-6FB29324C41E}"/>
    <cellStyle name="Millares 2 18 2 3 2 3" xfId="1962" xr:uid="{00000000-0005-0000-0000-0000A9070000}"/>
    <cellStyle name="Millares 2 18 2 3 2 3 2" xfId="10680" xr:uid="{2914127C-0857-4EE7-A3C5-103C5D397DB1}"/>
    <cellStyle name="Millares 2 18 2 3 2 3 3" xfId="6749" xr:uid="{579AAC8F-BBAF-419B-B680-0275CB3F4D50}"/>
    <cellStyle name="Millares 2 18 2 3 2 4" xfId="8744" xr:uid="{75E4F3C1-AE8F-4ACB-B831-F21159164CFE}"/>
    <cellStyle name="Millares 2 18 2 3 2 5" xfId="4812" xr:uid="{C40C5EC9-88FF-4543-BE99-20ABE8D1BF00}"/>
    <cellStyle name="Millares 2 18 2 3 3" xfId="1963" xr:uid="{00000000-0005-0000-0000-0000AA070000}"/>
    <cellStyle name="Millares 2 18 2 3 3 2" xfId="1964" xr:uid="{00000000-0005-0000-0000-0000AB070000}"/>
    <cellStyle name="Millares 2 18 2 3 3 2 2" xfId="11153" xr:uid="{EBB15BB2-AE2D-41FF-871A-168F8280D0F8}"/>
    <cellStyle name="Millares 2 18 2 3 3 2 3" xfId="7222" xr:uid="{63654D90-CDAA-4FD1-B764-8F2D25ECA87E}"/>
    <cellStyle name="Millares 2 18 2 3 3 3" xfId="9217" xr:uid="{3684AFC2-B66D-4794-8E49-EED07DEE5AE3}"/>
    <cellStyle name="Millares 2 18 2 3 3 4" xfId="5285" xr:uid="{00DBB4DC-2C01-44E8-BB08-374B6DA6C16C}"/>
    <cellStyle name="Millares 2 18 2 3 4" xfId="1965" xr:uid="{00000000-0005-0000-0000-0000AC070000}"/>
    <cellStyle name="Millares 2 18 2 3 4 2" xfId="10225" xr:uid="{D0DE4222-E016-4556-8CB3-3B9E9282D953}"/>
    <cellStyle name="Millares 2 18 2 3 4 3" xfId="6294" xr:uid="{390AF5DB-860F-411A-8153-1967B5C284BC}"/>
    <cellStyle name="Millares 2 18 2 3 5" xfId="8286" xr:uid="{162CCF6F-193B-4DD9-85AD-624CD033FCB3}"/>
    <cellStyle name="Millares 2 18 2 3 6" xfId="4353" xr:uid="{9F352B48-76EC-416F-843A-B0CE3A296E49}"/>
    <cellStyle name="Millares 2 18 2 4" xfId="1966" xr:uid="{00000000-0005-0000-0000-0000AD070000}"/>
    <cellStyle name="Millares 2 18 2 4 2" xfId="1967" xr:uid="{00000000-0005-0000-0000-0000AE070000}"/>
    <cellStyle name="Millares 2 18 2 4 2 2" xfId="1968" xr:uid="{00000000-0005-0000-0000-0000AF070000}"/>
    <cellStyle name="Millares 2 18 2 4 2 2 2" xfId="11609" xr:uid="{E7E89EB8-2064-4FCA-B956-C375B91F6706}"/>
    <cellStyle name="Millares 2 18 2 4 2 2 3" xfId="7678" xr:uid="{2DFF5F7E-C3EF-4C52-BB4C-D556D1C919C4}"/>
    <cellStyle name="Millares 2 18 2 4 2 3" xfId="9673" xr:uid="{CDC728AA-55FF-4BC2-8570-54ED145A6F31}"/>
    <cellStyle name="Millares 2 18 2 4 2 4" xfId="5741" xr:uid="{18DB326A-429F-4A75-B8C4-7DB1E87A6638}"/>
    <cellStyle name="Millares 2 18 2 4 3" xfId="1969" xr:uid="{00000000-0005-0000-0000-0000B0070000}"/>
    <cellStyle name="Millares 2 18 2 4 3 2" xfId="10678" xr:uid="{8323A080-8C51-47C9-8883-0D202F63518D}"/>
    <cellStyle name="Millares 2 18 2 4 3 3" xfId="6747" xr:uid="{5C93602F-3F83-4882-9810-B6677E793713}"/>
    <cellStyle name="Millares 2 18 2 4 4" xfId="8742" xr:uid="{F0EB7DD6-48FE-4072-807C-90969B42E65A}"/>
    <cellStyle name="Millares 2 18 2 4 5" xfId="4810" xr:uid="{E877DFD2-E6D9-4434-9378-4CC8255E2FF5}"/>
    <cellStyle name="Millares 2 18 2 5" xfId="1970" xr:uid="{00000000-0005-0000-0000-0000B1070000}"/>
    <cellStyle name="Millares 2 18 2 5 2" xfId="1971" xr:uid="{00000000-0005-0000-0000-0000B2070000}"/>
    <cellStyle name="Millares 2 18 2 5 2 2" xfId="11151" xr:uid="{3C693AC6-65DC-4296-9F83-19ACB95F49C7}"/>
    <cellStyle name="Millares 2 18 2 5 2 3" xfId="7220" xr:uid="{5A0622D1-2664-4068-AD97-E10B7731313F}"/>
    <cellStyle name="Millares 2 18 2 5 3" xfId="9215" xr:uid="{D8FB9893-A128-4440-9A58-49880FA11F84}"/>
    <cellStyle name="Millares 2 18 2 5 4" xfId="5283" xr:uid="{BD9E3A0A-AE1D-4B26-B3CA-30AF8CAD2581}"/>
    <cellStyle name="Millares 2 18 2 6" xfId="1972" xr:uid="{00000000-0005-0000-0000-0000B3070000}"/>
    <cellStyle name="Millares 2 18 2 6 2" xfId="10223" xr:uid="{457FA717-5205-45C1-A376-4DB947425917}"/>
    <cellStyle name="Millares 2 18 2 6 3" xfId="6292" xr:uid="{DF989950-B270-4943-80D8-3A38CF67714F}"/>
    <cellStyle name="Millares 2 18 2 7" xfId="8284" xr:uid="{75AB01CF-9D50-4ECF-A1FE-191EA9AC8532}"/>
    <cellStyle name="Millares 2 18 2 8" xfId="4351" xr:uid="{46D2CAF9-EF96-4D51-AC5C-040A46030EF7}"/>
    <cellStyle name="Millares 2 18 3" xfId="1973" xr:uid="{00000000-0005-0000-0000-0000B4070000}"/>
    <cellStyle name="Millares 2 18 3 2" xfId="1974" xr:uid="{00000000-0005-0000-0000-0000B5070000}"/>
    <cellStyle name="Millares 2 18 3 2 2" xfId="1975" xr:uid="{00000000-0005-0000-0000-0000B6070000}"/>
    <cellStyle name="Millares 2 18 3 2 2 2" xfId="1976" xr:uid="{00000000-0005-0000-0000-0000B7070000}"/>
    <cellStyle name="Millares 2 18 3 2 2 2 2" xfId="11612" xr:uid="{485065F6-EF20-4513-B8BD-51CB59EA11F7}"/>
    <cellStyle name="Millares 2 18 3 2 2 2 3" xfId="7681" xr:uid="{0C6075C9-7A7F-444D-BB9B-6FD24C3AAA52}"/>
    <cellStyle name="Millares 2 18 3 2 2 3" xfId="9676" xr:uid="{7DF4EED3-9AE5-4A7E-AE59-DC29F92C9C48}"/>
    <cellStyle name="Millares 2 18 3 2 2 4" xfId="5744" xr:uid="{64DD8414-122B-4393-86B9-DFB3C346E35E}"/>
    <cellStyle name="Millares 2 18 3 2 3" xfId="1977" xr:uid="{00000000-0005-0000-0000-0000B8070000}"/>
    <cellStyle name="Millares 2 18 3 2 3 2" xfId="10681" xr:uid="{FF7357F4-3DD6-473A-A5EE-13B5B7FA9BAC}"/>
    <cellStyle name="Millares 2 18 3 2 3 3" xfId="6750" xr:uid="{B8C9EFD6-C0AB-434D-862E-E3E4E934B239}"/>
    <cellStyle name="Millares 2 18 3 2 4" xfId="8745" xr:uid="{BA2B728C-6BCF-4F7E-A871-A621F6390514}"/>
    <cellStyle name="Millares 2 18 3 2 5" xfId="4813" xr:uid="{6BC9942D-C926-4560-BA7A-A8C7BB80E179}"/>
    <cellStyle name="Millares 2 18 3 3" xfId="1978" xr:uid="{00000000-0005-0000-0000-0000B9070000}"/>
    <cellStyle name="Millares 2 18 3 3 2" xfId="1979" xr:uid="{00000000-0005-0000-0000-0000BA070000}"/>
    <cellStyle name="Millares 2 18 3 3 2 2" xfId="11154" xr:uid="{C3463864-FED9-421B-9CF0-C55508111E82}"/>
    <cellStyle name="Millares 2 18 3 3 2 3" xfId="7223" xr:uid="{DB11831F-B246-42DE-89BF-E2381E904F19}"/>
    <cellStyle name="Millares 2 18 3 3 3" xfId="9218" xr:uid="{05C4B412-AE75-4245-8788-1A6F1F5021DB}"/>
    <cellStyle name="Millares 2 18 3 3 4" xfId="5286" xr:uid="{3A2B3693-7661-46D8-BB8E-8D477A80CC0E}"/>
    <cellStyle name="Millares 2 18 3 4" xfId="1980" xr:uid="{00000000-0005-0000-0000-0000BB070000}"/>
    <cellStyle name="Millares 2 18 3 4 2" xfId="10226" xr:uid="{F6A2BE20-1642-491A-A5A7-F27FAB5E0B66}"/>
    <cellStyle name="Millares 2 18 3 4 3" xfId="6295" xr:uid="{0148A671-465A-4D92-8414-017C42F6C927}"/>
    <cellStyle name="Millares 2 18 3 5" xfId="8287" xr:uid="{A3BF13A7-62DA-4B2F-8573-A87B621AAE1A}"/>
    <cellStyle name="Millares 2 18 3 6" xfId="4354" xr:uid="{4EA37DF9-8F68-4A02-AA9F-599901D16BBA}"/>
    <cellStyle name="Millares 2 18 4" xfId="1981" xr:uid="{00000000-0005-0000-0000-0000BC070000}"/>
    <cellStyle name="Millares 2 18 4 2" xfId="1982" xr:uid="{00000000-0005-0000-0000-0000BD070000}"/>
    <cellStyle name="Millares 2 18 4 2 2" xfId="1983" xr:uid="{00000000-0005-0000-0000-0000BE070000}"/>
    <cellStyle name="Millares 2 18 4 2 2 2" xfId="1984" xr:uid="{00000000-0005-0000-0000-0000BF070000}"/>
    <cellStyle name="Millares 2 18 4 2 2 2 2" xfId="11613" xr:uid="{C7BDA392-7056-4E26-9B9E-D754A96CDF41}"/>
    <cellStyle name="Millares 2 18 4 2 2 2 3" xfId="7682" xr:uid="{280E1079-3565-44E1-86FD-D5CBF0B26D45}"/>
    <cellStyle name="Millares 2 18 4 2 2 3" xfId="9677" xr:uid="{713ED901-21BD-40C8-B701-32DB8DF0BA1E}"/>
    <cellStyle name="Millares 2 18 4 2 2 4" xfId="5745" xr:uid="{50A45DAF-CC01-4F4A-8624-DC3DCFA0309E}"/>
    <cellStyle name="Millares 2 18 4 2 3" xfId="1985" xr:uid="{00000000-0005-0000-0000-0000C0070000}"/>
    <cellStyle name="Millares 2 18 4 2 3 2" xfId="10682" xr:uid="{5EC59B7F-D05C-4ABD-9E32-027B185D2398}"/>
    <cellStyle name="Millares 2 18 4 2 3 3" xfId="6751" xr:uid="{B0EADF05-4CF7-4A4A-9738-2262D51E6853}"/>
    <cellStyle name="Millares 2 18 4 2 4" xfId="8746" xr:uid="{07BA00A5-3287-438E-87EC-CF16736D032D}"/>
    <cellStyle name="Millares 2 18 4 2 5" xfId="4814" xr:uid="{9D673439-EBD1-4734-99A6-E802C8F9BDFF}"/>
    <cellStyle name="Millares 2 18 4 3" xfId="1986" xr:uid="{00000000-0005-0000-0000-0000C1070000}"/>
    <cellStyle name="Millares 2 18 4 3 2" xfId="1987" xr:uid="{00000000-0005-0000-0000-0000C2070000}"/>
    <cellStyle name="Millares 2 18 4 3 2 2" xfId="11155" xr:uid="{6A7FCD4C-C215-4CC7-8AE2-D95FC852B73B}"/>
    <cellStyle name="Millares 2 18 4 3 2 3" xfId="7224" xr:uid="{4CC0F5B2-9548-4F02-96A8-361BC234BDC9}"/>
    <cellStyle name="Millares 2 18 4 3 3" xfId="9219" xr:uid="{6517673F-33BC-45DA-95EB-DBB044B4091F}"/>
    <cellStyle name="Millares 2 18 4 3 4" xfId="5287" xr:uid="{47564904-F9CB-4038-B224-8324CC130CDA}"/>
    <cellStyle name="Millares 2 18 4 4" xfId="1988" xr:uid="{00000000-0005-0000-0000-0000C3070000}"/>
    <cellStyle name="Millares 2 18 4 4 2" xfId="10227" xr:uid="{37616AED-E084-4276-ABFE-C4D647CF4364}"/>
    <cellStyle name="Millares 2 18 4 4 3" xfId="6296" xr:uid="{4609F753-B09E-4FC5-A122-2A4F8FC3CBAE}"/>
    <cellStyle name="Millares 2 18 4 5" xfId="8288" xr:uid="{E9BA1635-1F20-49EF-8DC1-D510A6EEED58}"/>
    <cellStyle name="Millares 2 18 4 6" xfId="4355" xr:uid="{4E68D56D-E590-4BEA-8950-A71D3B2B9D95}"/>
    <cellStyle name="Millares 2 18 5" xfId="1989" xr:uid="{00000000-0005-0000-0000-0000C4070000}"/>
    <cellStyle name="Millares 2 18 5 2" xfId="1990" xr:uid="{00000000-0005-0000-0000-0000C5070000}"/>
    <cellStyle name="Millares 2 18 5 2 2" xfId="1991" xr:uid="{00000000-0005-0000-0000-0000C6070000}"/>
    <cellStyle name="Millares 2 18 5 2 2 2" xfId="11608" xr:uid="{8D2A45E6-AEC6-4F21-9C34-5E8F734038A6}"/>
    <cellStyle name="Millares 2 18 5 2 2 3" xfId="7677" xr:uid="{D1EFEFCE-2CD3-4369-BF94-DC63F0AC73C0}"/>
    <cellStyle name="Millares 2 18 5 2 3" xfId="9672" xr:uid="{53B99835-3FF3-4E79-9FFC-0BAA5C6C2D57}"/>
    <cellStyle name="Millares 2 18 5 2 4" xfId="5740" xr:uid="{E5141D34-C7C6-4CCA-94ED-3A523E98CA94}"/>
    <cellStyle name="Millares 2 18 5 3" xfId="1992" xr:uid="{00000000-0005-0000-0000-0000C7070000}"/>
    <cellStyle name="Millares 2 18 5 3 2" xfId="10677" xr:uid="{D21A453C-01CB-4D9F-9506-D4AB2F62992E}"/>
    <cellStyle name="Millares 2 18 5 3 3" xfId="6746" xr:uid="{4ECC9DF1-931E-487B-8C70-AC114F319C60}"/>
    <cellStyle name="Millares 2 18 5 4" xfId="8741" xr:uid="{3C3A64D8-5740-43D5-B5D7-E7BF7F0B836B}"/>
    <cellStyle name="Millares 2 18 5 5" xfId="4809" xr:uid="{ED8F2CE4-E0FA-445F-A0D9-B5988443B002}"/>
    <cellStyle name="Millares 2 18 6" xfId="1993" xr:uid="{00000000-0005-0000-0000-0000C8070000}"/>
    <cellStyle name="Millares 2 18 6 2" xfId="1994" xr:uid="{00000000-0005-0000-0000-0000C9070000}"/>
    <cellStyle name="Millares 2 18 6 2 2" xfId="11150" xr:uid="{F384F21E-436A-45C6-89C7-6172DC488CD5}"/>
    <cellStyle name="Millares 2 18 6 2 3" xfId="7219" xr:uid="{286196EC-B390-47CB-812D-47DF3ACBCB66}"/>
    <cellStyle name="Millares 2 18 6 3" xfId="9214" xr:uid="{C7BE4FDD-28A2-411A-B2A6-F8D172AAA731}"/>
    <cellStyle name="Millares 2 18 6 4" xfId="5282" xr:uid="{49CAB258-CFCC-4D7F-AB46-E1388D30E493}"/>
    <cellStyle name="Millares 2 18 7" xfId="1995" xr:uid="{00000000-0005-0000-0000-0000CA070000}"/>
    <cellStyle name="Millares 2 18 7 2" xfId="10222" xr:uid="{CC1762F0-AF6E-4B3E-B215-4A77BA5B204F}"/>
    <cellStyle name="Millares 2 18 7 3" xfId="6291" xr:uid="{8D52A26C-8B2F-436C-8602-4FD11E5E1288}"/>
    <cellStyle name="Millares 2 18 8" xfId="8283" xr:uid="{1BBB6C57-B150-46BC-B5EB-2C7289834AA8}"/>
    <cellStyle name="Millares 2 18 9" xfId="4350" xr:uid="{6560B619-6AA4-42F3-BC40-B168370FA08B}"/>
    <cellStyle name="Millares 2 19" xfId="1996" xr:uid="{00000000-0005-0000-0000-0000CB070000}"/>
    <cellStyle name="Millares 2 19 2" xfId="1997" xr:uid="{00000000-0005-0000-0000-0000CC070000}"/>
    <cellStyle name="Millares 2 19 2 2" xfId="1998" xr:uid="{00000000-0005-0000-0000-0000CD070000}"/>
    <cellStyle name="Millares 2 19 2 2 2" xfId="1999" xr:uid="{00000000-0005-0000-0000-0000CE070000}"/>
    <cellStyle name="Millares 2 19 2 2 2 2" xfId="2000" xr:uid="{00000000-0005-0000-0000-0000CF070000}"/>
    <cellStyle name="Millares 2 19 2 2 2 2 2" xfId="2001" xr:uid="{00000000-0005-0000-0000-0000D0070000}"/>
    <cellStyle name="Millares 2 19 2 2 2 2 2 2" xfId="11616" xr:uid="{5AC190B2-CE73-430A-93E0-651C206BC0E9}"/>
    <cellStyle name="Millares 2 19 2 2 2 2 2 3" xfId="7685" xr:uid="{A58471E2-723A-42F1-BD5C-80351E775C3C}"/>
    <cellStyle name="Millares 2 19 2 2 2 2 3" xfId="9680" xr:uid="{245A78A6-E70E-4DE4-8B8E-50487EE46F0B}"/>
    <cellStyle name="Millares 2 19 2 2 2 2 4" xfId="5748" xr:uid="{6D428CF7-D0FE-4BEB-8AA8-B401B3BB769D}"/>
    <cellStyle name="Millares 2 19 2 2 2 3" xfId="2002" xr:uid="{00000000-0005-0000-0000-0000D1070000}"/>
    <cellStyle name="Millares 2 19 2 2 2 3 2" xfId="10685" xr:uid="{B58427E1-52C2-4D17-A61C-404F936CD1DA}"/>
    <cellStyle name="Millares 2 19 2 2 2 3 3" xfId="6754" xr:uid="{92E5E596-00FF-440D-BB29-E7E5EBDC1D29}"/>
    <cellStyle name="Millares 2 19 2 2 2 4" xfId="8749" xr:uid="{C7EFA173-378E-42F8-88D3-83CF25103901}"/>
    <cellStyle name="Millares 2 19 2 2 2 5" xfId="4817" xr:uid="{D50D9C76-D4A5-4AB7-8658-919739C44D55}"/>
    <cellStyle name="Millares 2 19 2 2 3" xfId="2003" xr:uid="{00000000-0005-0000-0000-0000D2070000}"/>
    <cellStyle name="Millares 2 19 2 2 3 2" xfId="2004" xr:uid="{00000000-0005-0000-0000-0000D3070000}"/>
    <cellStyle name="Millares 2 19 2 2 3 2 2" xfId="11158" xr:uid="{3FA7CF07-10D4-47BF-883E-39856D491455}"/>
    <cellStyle name="Millares 2 19 2 2 3 2 3" xfId="7227" xr:uid="{1F4A577A-676A-4ED8-B998-7DCB48BEC4F7}"/>
    <cellStyle name="Millares 2 19 2 2 3 3" xfId="9222" xr:uid="{D225E2E4-C8C9-4B5F-9996-EB796910B1B1}"/>
    <cellStyle name="Millares 2 19 2 2 3 4" xfId="5290" xr:uid="{8A470F02-D6D5-48D7-B983-6B7DED68C955}"/>
    <cellStyle name="Millares 2 19 2 2 4" xfId="2005" xr:uid="{00000000-0005-0000-0000-0000D4070000}"/>
    <cellStyle name="Millares 2 19 2 2 4 2" xfId="10230" xr:uid="{D812E8FB-FF85-42F8-B02D-7D0A2061761B}"/>
    <cellStyle name="Millares 2 19 2 2 4 3" xfId="6299" xr:uid="{BAF5957C-E349-446A-993A-7473A212E537}"/>
    <cellStyle name="Millares 2 19 2 2 5" xfId="8291" xr:uid="{89BCB53F-6926-4601-995E-79A2150DB531}"/>
    <cellStyle name="Millares 2 19 2 2 6" xfId="4358" xr:uid="{7E790EE1-A1CD-47B2-BA03-2CA779018215}"/>
    <cellStyle name="Millares 2 19 2 3" xfId="2006" xr:uid="{00000000-0005-0000-0000-0000D5070000}"/>
    <cellStyle name="Millares 2 19 2 3 2" xfId="2007" xr:uid="{00000000-0005-0000-0000-0000D6070000}"/>
    <cellStyle name="Millares 2 19 2 3 2 2" xfId="2008" xr:uid="{00000000-0005-0000-0000-0000D7070000}"/>
    <cellStyle name="Millares 2 19 2 3 2 2 2" xfId="2009" xr:uid="{00000000-0005-0000-0000-0000D8070000}"/>
    <cellStyle name="Millares 2 19 2 3 2 2 2 2" xfId="11617" xr:uid="{F5FE25F0-E664-4ACC-A0F2-1022066A9BC1}"/>
    <cellStyle name="Millares 2 19 2 3 2 2 2 3" xfId="7686" xr:uid="{3321EAFD-47D7-4D6D-9367-648268269944}"/>
    <cellStyle name="Millares 2 19 2 3 2 2 3" xfId="9681" xr:uid="{DC451321-1206-4C01-B0D9-A219CB7011AE}"/>
    <cellStyle name="Millares 2 19 2 3 2 2 4" xfId="5749" xr:uid="{C2850F26-FE57-432F-8928-92FF57703929}"/>
    <cellStyle name="Millares 2 19 2 3 2 3" xfId="2010" xr:uid="{00000000-0005-0000-0000-0000D9070000}"/>
    <cellStyle name="Millares 2 19 2 3 2 3 2" xfId="10686" xr:uid="{3D03CF20-AF26-4AB2-B737-55349CB5344E}"/>
    <cellStyle name="Millares 2 19 2 3 2 3 3" xfId="6755" xr:uid="{93B095DB-586A-4DDA-B28C-CC566FDA1864}"/>
    <cellStyle name="Millares 2 19 2 3 2 4" xfId="8750" xr:uid="{9A5EAB06-519B-4333-A0C3-81A6017C5FE1}"/>
    <cellStyle name="Millares 2 19 2 3 2 5" xfId="4818" xr:uid="{420C1299-05E1-4F4C-A10F-F522B46BB376}"/>
    <cellStyle name="Millares 2 19 2 3 3" xfId="2011" xr:uid="{00000000-0005-0000-0000-0000DA070000}"/>
    <cellStyle name="Millares 2 19 2 3 3 2" xfId="2012" xr:uid="{00000000-0005-0000-0000-0000DB070000}"/>
    <cellStyle name="Millares 2 19 2 3 3 2 2" xfId="11159" xr:uid="{EE45E263-2405-4B1A-BC5F-E40D65C014FA}"/>
    <cellStyle name="Millares 2 19 2 3 3 2 3" xfId="7228" xr:uid="{73925448-0763-4325-B824-B750396BFDB6}"/>
    <cellStyle name="Millares 2 19 2 3 3 3" xfId="9223" xr:uid="{338ECBC8-3DA2-4127-83FB-A3338C947459}"/>
    <cellStyle name="Millares 2 19 2 3 3 4" xfId="5291" xr:uid="{510F403D-34E3-4AAC-9D99-3B84BCE679D5}"/>
    <cellStyle name="Millares 2 19 2 3 4" xfId="2013" xr:uid="{00000000-0005-0000-0000-0000DC070000}"/>
    <cellStyle name="Millares 2 19 2 3 4 2" xfId="10231" xr:uid="{9C6EE92F-C772-423A-8BC3-7C1D7EA2A9E4}"/>
    <cellStyle name="Millares 2 19 2 3 4 3" xfId="6300" xr:uid="{50C35DF1-C728-4FB6-B754-C5CECA8887B1}"/>
    <cellStyle name="Millares 2 19 2 3 5" xfId="8292" xr:uid="{3345E9A2-BD29-46A5-9823-8747DA1F51EB}"/>
    <cellStyle name="Millares 2 19 2 3 6" xfId="4359" xr:uid="{688BD10B-F017-44FD-85C3-248D90ADA909}"/>
    <cellStyle name="Millares 2 19 2 4" xfId="2014" xr:uid="{00000000-0005-0000-0000-0000DD070000}"/>
    <cellStyle name="Millares 2 19 2 4 2" xfId="2015" xr:uid="{00000000-0005-0000-0000-0000DE070000}"/>
    <cellStyle name="Millares 2 19 2 4 2 2" xfId="2016" xr:uid="{00000000-0005-0000-0000-0000DF070000}"/>
    <cellStyle name="Millares 2 19 2 4 2 2 2" xfId="11615" xr:uid="{2956F0F1-9C6F-4489-B1FC-C1A5CFA3B784}"/>
    <cellStyle name="Millares 2 19 2 4 2 2 3" xfId="7684" xr:uid="{9010FC03-BC96-43EF-8D5A-2702AE16BDC1}"/>
    <cellStyle name="Millares 2 19 2 4 2 3" xfId="9679" xr:uid="{FE08DD0E-70CC-42E3-9F1A-2D7B649FE91C}"/>
    <cellStyle name="Millares 2 19 2 4 2 4" xfId="5747" xr:uid="{B2EFC62E-C3F3-49B2-A154-4447849A8F43}"/>
    <cellStyle name="Millares 2 19 2 4 3" xfId="2017" xr:uid="{00000000-0005-0000-0000-0000E0070000}"/>
    <cellStyle name="Millares 2 19 2 4 3 2" xfId="10684" xr:uid="{6C4727C0-A339-4EFA-8AC8-5BEA1A4C3BF1}"/>
    <cellStyle name="Millares 2 19 2 4 3 3" xfId="6753" xr:uid="{6432F5C2-7F22-415F-A25E-DED2AC9937D2}"/>
    <cellStyle name="Millares 2 19 2 4 4" xfId="8748" xr:uid="{B9D077FD-C4D3-4DFF-8F67-1CC5D79BBF3C}"/>
    <cellStyle name="Millares 2 19 2 4 5" xfId="4816" xr:uid="{8F6FCDFA-CA5C-4144-9DBB-E3CFCC10CD32}"/>
    <cellStyle name="Millares 2 19 2 5" xfId="2018" xr:uid="{00000000-0005-0000-0000-0000E1070000}"/>
    <cellStyle name="Millares 2 19 2 5 2" xfId="2019" xr:uid="{00000000-0005-0000-0000-0000E2070000}"/>
    <cellStyle name="Millares 2 19 2 5 2 2" xfId="11157" xr:uid="{1E354D2C-9CD9-4AEE-A247-4E66DDE3F05E}"/>
    <cellStyle name="Millares 2 19 2 5 2 3" xfId="7226" xr:uid="{DE24443E-C922-4EA3-8236-BA76852C5224}"/>
    <cellStyle name="Millares 2 19 2 5 3" xfId="9221" xr:uid="{665A86F7-13E2-48E2-8611-FB047A9D3702}"/>
    <cellStyle name="Millares 2 19 2 5 4" xfId="5289" xr:uid="{A9C31975-6159-48B3-ABAA-8388C5D1BEDA}"/>
    <cellStyle name="Millares 2 19 2 6" xfId="2020" xr:uid="{00000000-0005-0000-0000-0000E3070000}"/>
    <cellStyle name="Millares 2 19 2 6 2" xfId="10229" xr:uid="{787F3016-9D73-4E50-8EFF-A2389F6D341B}"/>
    <cellStyle name="Millares 2 19 2 6 3" xfId="6298" xr:uid="{8FA8540A-F454-4E4F-BABA-B95EFAEDF30A}"/>
    <cellStyle name="Millares 2 19 2 7" xfId="8290" xr:uid="{ECFC1853-A602-45AD-82E4-3490D5F84A44}"/>
    <cellStyle name="Millares 2 19 2 8" xfId="4357" xr:uid="{7F7ED856-28A8-4A7D-A98D-54A654D589C4}"/>
    <cellStyle name="Millares 2 19 3" xfId="2021" xr:uid="{00000000-0005-0000-0000-0000E4070000}"/>
    <cellStyle name="Millares 2 19 3 2" xfId="2022" xr:uid="{00000000-0005-0000-0000-0000E5070000}"/>
    <cellStyle name="Millares 2 19 3 2 2" xfId="2023" xr:uid="{00000000-0005-0000-0000-0000E6070000}"/>
    <cellStyle name="Millares 2 19 3 2 2 2" xfId="2024" xr:uid="{00000000-0005-0000-0000-0000E7070000}"/>
    <cellStyle name="Millares 2 19 3 2 2 2 2" xfId="11618" xr:uid="{C28BE9E8-A323-4ADB-BC01-F44FBB18F087}"/>
    <cellStyle name="Millares 2 19 3 2 2 2 3" xfId="7687" xr:uid="{6D952193-4A6F-42BE-810F-C457610EE1B2}"/>
    <cellStyle name="Millares 2 19 3 2 2 3" xfId="9682" xr:uid="{40526BC2-9E89-469A-8135-2DF7C8EEB0DF}"/>
    <cellStyle name="Millares 2 19 3 2 2 4" xfId="5750" xr:uid="{ABB380E9-9208-46F3-AD66-88699AFA1FEB}"/>
    <cellStyle name="Millares 2 19 3 2 3" xfId="2025" xr:uid="{00000000-0005-0000-0000-0000E8070000}"/>
    <cellStyle name="Millares 2 19 3 2 3 2" xfId="10687" xr:uid="{0785D150-3D12-49FD-A3E7-C02ABC1E0F2A}"/>
    <cellStyle name="Millares 2 19 3 2 3 3" xfId="6756" xr:uid="{AE127EC7-D575-4226-BEB5-73EBC30CC98B}"/>
    <cellStyle name="Millares 2 19 3 2 4" xfId="8751" xr:uid="{391D53BF-28DA-4BD1-BF32-832568132BB1}"/>
    <cellStyle name="Millares 2 19 3 2 5" xfId="4819" xr:uid="{9E9B6C30-6905-4527-95A2-02EA4E12E805}"/>
    <cellStyle name="Millares 2 19 3 3" xfId="2026" xr:uid="{00000000-0005-0000-0000-0000E9070000}"/>
    <cellStyle name="Millares 2 19 3 3 2" xfId="2027" xr:uid="{00000000-0005-0000-0000-0000EA070000}"/>
    <cellStyle name="Millares 2 19 3 3 2 2" xfId="11160" xr:uid="{A0FC5627-8B2E-4E5D-A099-E10C11BFED88}"/>
    <cellStyle name="Millares 2 19 3 3 2 3" xfId="7229" xr:uid="{D98A1F67-E2AA-446A-865A-205AB1B50E4A}"/>
    <cellStyle name="Millares 2 19 3 3 3" xfId="9224" xr:uid="{BA255A9B-97DD-41AC-83BC-12340A7E59CA}"/>
    <cellStyle name="Millares 2 19 3 3 4" xfId="5292" xr:uid="{4AD19DA4-2F59-4CE3-9085-B2EEF9597171}"/>
    <cellStyle name="Millares 2 19 3 4" xfId="2028" xr:uid="{00000000-0005-0000-0000-0000EB070000}"/>
    <cellStyle name="Millares 2 19 3 4 2" xfId="10232" xr:uid="{A068225F-1B5C-43A5-9189-C8A74BBDDD2B}"/>
    <cellStyle name="Millares 2 19 3 4 3" xfId="6301" xr:uid="{7DB42962-3883-43D0-959B-B41D558A3F55}"/>
    <cellStyle name="Millares 2 19 3 5" xfId="8293" xr:uid="{A6476B68-C4CE-490D-9B4C-FA948502B351}"/>
    <cellStyle name="Millares 2 19 3 6" xfId="4360" xr:uid="{BD12DB82-E606-4939-8335-2855195C889A}"/>
    <cellStyle name="Millares 2 19 4" xfId="2029" xr:uid="{00000000-0005-0000-0000-0000EC070000}"/>
    <cellStyle name="Millares 2 19 4 2" xfId="2030" xr:uid="{00000000-0005-0000-0000-0000ED070000}"/>
    <cellStyle name="Millares 2 19 4 2 2" xfId="2031" xr:uid="{00000000-0005-0000-0000-0000EE070000}"/>
    <cellStyle name="Millares 2 19 4 2 2 2" xfId="2032" xr:uid="{00000000-0005-0000-0000-0000EF070000}"/>
    <cellStyle name="Millares 2 19 4 2 2 2 2" xfId="11619" xr:uid="{02400055-2FA0-4E76-9D3A-6BDE52374C04}"/>
    <cellStyle name="Millares 2 19 4 2 2 2 3" xfId="7688" xr:uid="{9CCF3756-369A-4470-917E-935323DF3027}"/>
    <cellStyle name="Millares 2 19 4 2 2 3" xfId="9683" xr:uid="{F251D258-4C07-4918-9ACC-A80516F0AC67}"/>
    <cellStyle name="Millares 2 19 4 2 2 4" xfId="5751" xr:uid="{63889B25-7E58-44CB-AB65-B1CD4A7F802A}"/>
    <cellStyle name="Millares 2 19 4 2 3" xfId="2033" xr:uid="{00000000-0005-0000-0000-0000F0070000}"/>
    <cellStyle name="Millares 2 19 4 2 3 2" xfId="10688" xr:uid="{4DE0C3B5-3827-4D7C-9E5F-80DD3157E1AE}"/>
    <cellStyle name="Millares 2 19 4 2 3 3" xfId="6757" xr:uid="{5DF57364-EBFF-4388-9BD9-4317AFB79EAD}"/>
    <cellStyle name="Millares 2 19 4 2 4" xfId="8752" xr:uid="{C98566E7-A972-43BA-98C4-BBFF8DACE32D}"/>
    <cellStyle name="Millares 2 19 4 2 5" xfId="4820" xr:uid="{FBC6B644-4281-49F6-A310-3F22E9CBD60D}"/>
    <cellStyle name="Millares 2 19 4 3" xfId="2034" xr:uid="{00000000-0005-0000-0000-0000F1070000}"/>
    <cellStyle name="Millares 2 19 4 3 2" xfId="2035" xr:uid="{00000000-0005-0000-0000-0000F2070000}"/>
    <cellStyle name="Millares 2 19 4 3 2 2" xfId="11161" xr:uid="{05F34EBF-E48C-48B4-8672-96CD04FA24E0}"/>
    <cellStyle name="Millares 2 19 4 3 2 3" xfId="7230" xr:uid="{5EFC9BB9-CB88-43DB-B131-45BCD066D382}"/>
    <cellStyle name="Millares 2 19 4 3 3" xfId="9225" xr:uid="{42C9FB23-2BBD-435E-971E-BA141247471E}"/>
    <cellStyle name="Millares 2 19 4 3 4" xfId="5293" xr:uid="{D9D42D1B-049C-47B5-94A3-1128721DCCCD}"/>
    <cellStyle name="Millares 2 19 4 4" xfId="2036" xr:uid="{00000000-0005-0000-0000-0000F3070000}"/>
    <cellStyle name="Millares 2 19 4 4 2" xfId="10233" xr:uid="{17C449F3-2A25-4CD7-AFCD-2A9E118C0503}"/>
    <cellStyle name="Millares 2 19 4 4 3" xfId="6302" xr:uid="{0A0AD940-528C-46DD-A7E5-740FD6563F85}"/>
    <cellStyle name="Millares 2 19 4 5" xfId="8294" xr:uid="{26571132-65AE-4C37-9BFD-DA34B8CAA868}"/>
    <cellStyle name="Millares 2 19 4 6" xfId="4361" xr:uid="{31E1DE9E-B9BE-4DC6-850E-6688A5E6FFBA}"/>
    <cellStyle name="Millares 2 19 5" xfId="2037" xr:uid="{00000000-0005-0000-0000-0000F4070000}"/>
    <cellStyle name="Millares 2 19 5 2" xfId="2038" xr:uid="{00000000-0005-0000-0000-0000F5070000}"/>
    <cellStyle name="Millares 2 19 5 2 2" xfId="2039" xr:uid="{00000000-0005-0000-0000-0000F6070000}"/>
    <cellStyle name="Millares 2 19 5 2 2 2" xfId="11614" xr:uid="{C6EC5F5E-549B-49D1-85D4-DD0EAA37D004}"/>
    <cellStyle name="Millares 2 19 5 2 2 3" xfId="7683" xr:uid="{A793272D-E993-46F8-8549-BEA632C86FAF}"/>
    <cellStyle name="Millares 2 19 5 2 3" xfId="9678" xr:uid="{EC697EFD-56CC-4968-A1B4-6AFBF344D83F}"/>
    <cellStyle name="Millares 2 19 5 2 4" xfId="5746" xr:uid="{C0AD2A0E-8F77-4A24-83B7-B7A539CC15E8}"/>
    <cellStyle name="Millares 2 19 5 3" xfId="2040" xr:uid="{00000000-0005-0000-0000-0000F7070000}"/>
    <cellStyle name="Millares 2 19 5 3 2" xfId="10683" xr:uid="{F9EB7A19-5571-42F2-A843-6FDD023C5609}"/>
    <cellStyle name="Millares 2 19 5 3 3" xfId="6752" xr:uid="{6C97F15F-2999-41A9-9257-2FDDE7514693}"/>
    <cellStyle name="Millares 2 19 5 4" xfId="8747" xr:uid="{8745EC1E-4C4C-4C18-B29A-D06DE276BF14}"/>
    <cellStyle name="Millares 2 19 5 5" xfId="4815" xr:uid="{9D3237A9-29E2-4058-96A4-F93CA2CA2304}"/>
    <cellStyle name="Millares 2 19 6" xfId="2041" xr:uid="{00000000-0005-0000-0000-0000F8070000}"/>
    <cellStyle name="Millares 2 19 6 2" xfId="2042" xr:uid="{00000000-0005-0000-0000-0000F9070000}"/>
    <cellStyle name="Millares 2 19 6 2 2" xfId="11156" xr:uid="{EF26394C-6A6F-4BE9-A2B9-4976CB4E688F}"/>
    <cellStyle name="Millares 2 19 6 2 3" xfId="7225" xr:uid="{509130E9-0A91-4B06-936E-B9B353D6EBA1}"/>
    <cellStyle name="Millares 2 19 6 3" xfId="9220" xr:uid="{AB42198A-D937-4D79-BB4A-542179F51212}"/>
    <cellStyle name="Millares 2 19 6 4" xfId="5288" xr:uid="{2B81F577-2FF3-47EB-ADAF-339FB07AEE41}"/>
    <cellStyle name="Millares 2 19 7" xfId="2043" xr:uid="{00000000-0005-0000-0000-0000FA070000}"/>
    <cellStyle name="Millares 2 19 7 2" xfId="10228" xr:uid="{E5C1C084-C0FD-4A00-8892-8D1B63B8888C}"/>
    <cellStyle name="Millares 2 19 7 3" xfId="6297" xr:uid="{F056E7DC-1BD3-4B7B-9B97-8522317C494C}"/>
    <cellStyle name="Millares 2 19 8" xfId="8289" xr:uid="{9FF480DB-AC95-47FF-B492-1074F9E77C83}"/>
    <cellStyle name="Millares 2 19 9" xfId="4356" xr:uid="{204E1EC8-17C9-46D2-87D3-2C6C68C0C823}"/>
    <cellStyle name="Millares 2 2" xfId="2044" xr:uid="{00000000-0005-0000-0000-0000FB070000}"/>
    <cellStyle name="Millares 2 2 10" xfId="2045" xr:uid="{00000000-0005-0000-0000-0000FC070000}"/>
    <cellStyle name="Millares 2 2 10 2" xfId="10234" xr:uid="{F1029347-4249-4AC8-9BFA-C2DBE44BA8AA}"/>
    <cellStyle name="Millares 2 2 10 3" xfId="6303" xr:uid="{D178A802-2977-4BE3-977C-12B9DB72C73B}"/>
    <cellStyle name="Millares 2 2 11" xfId="2046" xr:uid="{00000000-0005-0000-0000-0000FD070000}"/>
    <cellStyle name="Millares 2 2 11 2" xfId="8295" xr:uid="{AAA62F00-56AF-4E2C-9BAD-96C17EB51E8F}"/>
    <cellStyle name="Millares 2 2 12" xfId="4362" xr:uid="{9BD83A4F-F88D-40FE-ADC3-7C973AA3A119}"/>
    <cellStyle name="Millares 2 2 2" xfId="2047" xr:uid="{00000000-0005-0000-0000-0000FE070000}"/>
    <cellStyle name="Millares 2 2 2 2" xfId="2048" xr:uid="{00000000-0005-0000-0000-0000FF070000}"/>
    <cellStyle name="Millares 2 2 2 2 2" xfId="2049" xr:uid="{00000000-0005-0000-0000-000000080000}"/>
    <cellStyle name="Millares 2 2 2 2 2 2" xfId="2050" xr:uid="{00000000-0005-0000-0000-000001080000}"/>
    <cellStyle name="Millares 2 2 2 2 2 2 2" xfId="2051" xr:uid="{00000000-0005-0000-0000-000002080000}"/>
    <cellStyle name="Millares 2 2 2 2 2 2 2 2" xfId="2052" xr:uid="{00000000-0005-0000-0000-000003080000}"/>
    <cellStyle name="Millares 2 2 2 2 2 2 2 2 2" xfId="11623" xr:uid="{81EFD2AE-3BDA-4A8F-A425-4192FE336002}"/>
    <cellStyle name="Millares 2 2 2 2 2 2 2 2 3" xfId="7692" xr:uid="{3646E810-A342-4745-8CCF-184FF047B8FE}"/>
    <cellStyle name="Millares 2 2 2 2 2 2 2 3" xfId="9687" xr:uid="{7735D650-9876-42F1-A2CF-3423F71A5820}"/>
    <cellStyle name="Millares 2 2 2 2 2 2 2 4" xfId="5755" xr:uid="{E0FA04BC-7560-4CD6-927A-002F6909CC32}"/>
    <cellStyle name="Millares 2 2 2 2 2 2 3" xfId="2053" xr:uid="{00000000-0005-0000-0000-000004080000}"/>
    <cellStyle name="Millares 2 2 2 2 2 2 3 2" xfId="10692" xr:uid="{D8618F6E-1CA1-4D1E-8D11-3F2F2CD191E2}"/>
    <cellStyle name="Millares 2 2 2 2 2 2 3 3" xfId="6761" xr:uid="{53BA5AA8-28D2-4C92-A3AE-5D18FEDABEA3}"/>
    <cellStyle name="Millares 2 2 2 2 2 2 4" xfId="8756" xr:uid="{6A471E19-1E92-4D2F-84B7-1EEE42E78958}"/>
    <cellStyle name="Millares 2 2 2 2 2 2 5" xfId="4824" xr:uid="{B61C6830-90B4-46FD-94AF-18236C89B3F0}"/>
    <cellStyle name="Millares 2 2 2 2 2 3" xfId="2054" xr:uid="{00000000-0005-0000-0000-000005080000}"/>
    <cellStyle name="Millares 2 2 2 2 2 3 2" xfId="2055" xr:uid="{00000000-0005-0000-0000-000006080000}"/>
    <cellStyle name="Millares 2 2 2 2 2 3 2 2" xfId="11165" xr:uid="{AC132E3C-358D-4411-8511-1B171B478AC0}"/>
    <cellStyle name="Millares 2 2 2 2 2 3 2 3" xfId="7234" xr:uid="{8BE0DF8B-750E-4869-BC53-48A28A628648}"/>
    <cellStyle name="Millares 2 2 2 2 2 3 3" xfId="9229" xr:uid="{39B07ADE-7143-47B9-BB20-51EAADB45408}"/>
    <cellStyle name="Millares 2 2 2 2 2 3 4" xfId="5297" xr:uid="{CF02739D-CA12-450D-AF47-7BF75035F1CE}"/>
    <cellStyle name="Millares 2 2 2 2 2 4" xfId="2056" xr:uid="{00000000-0005-0000-0000-000007080000}"/>
    <cellStyle name="Millares 2 2 2 2 2 4 2" xfId="10237" xr:uid="{21306329-FB71-46F2-8C1A-3360F0AB09DF}"/>
    <cellStyle name="Millares 2 2 2 2 2 4 3" xfId="6306" xr:uid="{840C9385-BD2A-4C72-84F5-0CD3E2DD6CA6}"/>
    <cellStyle name="Millares 2 2 2 2 2 5" xfId="8298" xr:uid="{9CB9D895-AACD-424E-B438-7C7D57FBEC24}"/>
    <cellStyle name="Millares 2 2 2 2 2 6" xfId="4365" xr:uid="{C6B6FD4C-8371-4FCB-B90F-A2DE85748660}"/>
    <cellStyle name="Millares 2 2 2 2 3" xfId="2057" xr:uid="{00000000-0005-0000-0000-000008080000}"/>
    <cellStyle name="Millares 2 2 2 2 3 2" xfId="2058" xr:uid="{00000000-0005-0000-0000-000009080000}"/>
    <cellStyle name="Millares 2 2 2 2 3 2 2" xfId="2059" xr:uid="{00000000-0005-0000-0000-00000A080000}"/>
    <cellStyle name="Millares 2 2 2 2 3 2 2 2" xfId="2060" xr:uid="{00000000-0005-0000-0000-00000B080000}"/>
    <cellStyle name="Millares 2 2 2 2 3 2 2 2 2" xfId="11624" xr:uid="{AFA30BC6-7A2A-482C-BDC2-2B20387B6FE4}"/>
    <cellStyle name="Millares 2 2 2 2 3 2 2 2 3" xfId="7693" xr:uid="{84E92DD5-0A19-4E2B-974A-A5B7DA5F68C0}"/>
    <cellStyle name="Millares 2 2 2 2 3 2 2 3" xfId="9688" xr:uid="{365DC8F2-BC6B-4891-9117-E9E23EC60954}"/>
    <cellStyle name="Millares 2 2 2 2 3 2 2 4" xfId="5756" xr:uid="{249DCCDB-23E9-4ECF-9BBA-8C731608FF86}"/>
    <cellStyle name="Millares 2 2 2 2 3 2 3" xfId="2061" xr:uid="{00000000-0005-0000-0000-00000C080000}"/>
    <cellStyle name="Millares 2 2 2 2 3 2 3 2" xfId="10693" xr:uid="{C01E6F35-1C04-4524-802A-53200AED2173}"/>
    <cellStyle name="Millares 2 2 2 2 3 2 3 3" xfId="6762" xr:uid="{76430C2C-5C04-4DB2-AAA1-3B83ECE89223}"/>
    <cellStyle name="Millares 2 2 2 2 3 2 4" xfId="8757" xr:uid="{C43234EA-5575-4645-8824-EB492EC70F9D}"/>
    <cellStyle name="Millares 2 2 2 2 3 2 5" xfId="4825" xr:uid="{DDF53AA4-3A46-44E3-9404-220A4D316940}"/>
    <cellStyle name="Millares 2 2 2 2 3 3" xfId="2062" xr:uid="{00000000-0005-0000-0000-00000D080000}"/>
    <cellStyle name="Millares 2 2 2 2 3 3 2" xfId="2063" xr:uid="{00000000-0005-0000-0000-00000E080000}"/>
    <cellStyle name="Millares 2 2 2 2 3 3 2 2" xfId="11166" xr:uid="{2C7AB8C7-F5AB-444F-8CAA-B9ECAE969CF4}"/>
    <cellStyle name="Millares 2 2 2 2 3 3 2 3" xfId="7235" xr:uid="{BFFF3CBF-B192-4E87-9AEC-919B13D2D80F}"/>
    <cellStyle name="Millares 2 2 2 2 3 3 3" xfId="9230" xr:uid="{0E46852A-FE3B-480D-9141-88713310AF9B}"/>
    <cellStyle name="Millares 2 2 2 2 3 3 4" xfId="5298" xr:uid="{DAE7A074-8811-4E98-9C09-308A35DCF3CA}"/>
    <cellStyle name="Millares 2 2 2 2 3 4" xfId="2064" xr:uid="{00000000-0005-0000-0000-00000F080000}"/>
    <cellStyle name="Millares 2 2 2 2 3 4 2" xfId="10238" xr:uid="{FB71B10B-B641-472B-BD65-F186D76589B5}"/>
    <cellStyle name="Millares 2 2 2 2 3 4 3" xfId="6307" xr:uid="{D5F23C5C-44D0-49A0-80E6-D616B471DB0E}"/>
    <cellStyle name="Millares 2 2 2 2 3 5" xfId="8299" xr:uid="{197F1693-64C3-4C18-B074-99B6BBD52D38}"/>
    <cellStyle name="Millares 2 2 2 2 3 6" xfId="4366" xr:uid="{31F908B0-D102-4D92-8C5E-60D15BE0EA0A}"/>
    <cellStyle name="Millares 2 2 2 2 4" xfId="2065" xr:uid="{00000000-0005-0000-0000-000010080000}"/>
    <cellStyle name="Millares 2 2 2 2 4 2" xfId="2066" xr:uid="{00000000-0005-0000-0000-000011080000}"/>
    <cellStyle name="Millares 2 2 2 2 4 2 2" xfId="2067" xr:uid="{00000000-0005-0000-0000-000012080000}"/>
    <cellStyle name="Millares 2 2 2 2 4 2 2 2" xfId="11622" xr:uid="{A58F32A3-1511-40B8-BA2F-22D5B1DF08EE}"/>
    <cellStyle name="Millares 2 2 2 2 4 2 2 3" xfId="7691" xr:uid="{9492D084-8E2B-414E-B5FF-C96044397F38}"/>
    <cellStyle name="Millares 2 2 2 2 4 2 3" xfId="9686" xr:uid="{E29869B3-DC0F-41AC-8091-B4924FD1985E}"/>
    <cellStyle name="Millares 2 2 2 2 4 2 4" xfId="5754" xr:uid="{DBDC1FE2-D8D2-4346-BAA0-F9EDF24392D1}"/>
    <cellStyle name="Millares 2 2 2 2 4 3" xfId="2068" xr:uid="{00000000-0005-0000-0000-000013080000}"/>
    <cellStyle name="Millares 2 2 2 2 4 3 2" xfId="10691" xr:uid="{F8C48061-6DA4-499C-AF48-88FC817B54C3}"/>
    <cellStyle name="Millares 2 2 2 2 4 3 3" xfId="6760" xr:uid="{90AE2736-7A53-4247-B0CD-8B1D9464E802}"/>
    <cellStyle name="Millares 2 2 2 2 4 4" xfId="8755" xr:uid="{44252515-C070-453A-8A0A-977CBDC11213}"/>
    <cellStyle name="Millares 2 2 2 2 4 5" xfId="4823" xr:uid="{41717899-20B1-46D9-80EE-DB0CBA2F2799}"/>
    <cellStyle name="Millares 2 2 2 2 5" xfId="2069" xr:uid="{00000000-0005-0000-0000-000014080000}"/>
    <cellStyle name="Millares 2 2 2 2 5 2" xfId="2070" xr:uid="{00000000-0005-0000-0000-000015080000}"/>
    <cellStyle name="Millares 2 2 2 2 5 2 2" xfId="11164" xr:uid="{849E0B33-F053-4C9D-BC06-19FA18C47A67}"/>
    <cellStyle name="Millares 2 2 2 2 5 2 3" xfId="7233" xr:uid="{3BCA6E18-1A12-4ECC-B9E9-44E343AB8DC0}"/>
    <cellStyle name="Millares 2 2 2 2 5 3" xfId="9228" xr:uid="{3B1FFA30-A2D5-40F2-80F9-3D4028DDBFC2}"/>
    <cellStyle name="Millares 2 2 2 2 5 4" xfId="5296" xr:uid="{0279FB46-8828-468F-A31C-C963BC82F42E}"/>
    <cellStyle name="Millares 2 2 2 2 6" xfId="2071" xr:uid="{00000000-0005-0000-0000-000016080000}"/>
    <cellStyle name="Millares 2 2 2 2 6 2" xfId="10236" xr:uid="{0F96EA4B-6124-466E-9294-DFFD5CE3AD29}"/>
    <cellStyle name="Millares 2 2 2 2 6 3" xfId="6305" xr:uid="{F0A85B5F-A58A-4D4F-9C80-CA364AF458C7}"/>
    <cellStyle name="Millares 2 2 2 2 7" xfId="8297" xr:uid="{2D980B97-08BC-4E52-A173-CE473A939770}"/>
    <cellStyle name="Millares 2 2 2 2 8" xfId="4364" xr:uid="{C1FDEA30-D732-4247-89DF-8AE6F14215ED}"/>
    <cellStyle name="Millares 2 2 2 3" xfId="2072" xr:uid="{00000000-0005-0000-0000-000017080000}"/>
    <cellStyle name="Millares 2 2 2 3 2" xfId="2073" xr:uid="{00000000-0005-0000-0000-000018080000}"/>
    <cellStyle name="Millares 2 2 2 3 2 2" xfId="2074" xr:uid="{00000000-0005-0000-0000-000019080000}"/>
    <cellStyle name="Millares 2 2 2 3 2 2 2" xfId="2075" xr:uid="{00000000-0005-0000-0000-00001A080000}"/>
    <cellStyle name="Millares 2 2 2 3 2 2 2 2" xfId="11625" xr:uid="{0ED65D82-96C7-4261-B87F-B2413BA1DF32}"/>
    <cellStyle name="Millares 2 2 2 3 2 2 2 3" xfId="7694" xr:uid="{03BAAFC0-D4AA-4377-A00F-E3397A951A28}"/>
    <cellStyle name="Millares 2 2 2 3 2 2 3" xfId="9689" xr:uid="{D5AC1565-244D-4B7F-9A5B-B5BC2DFCE1F9}"/>
    <cellStyle name="Millares 2 2 2 3 2 2 4" xfId="5757" xr:uid="{A56CF223-2393-4729-9557-68F6A296252B}"/>
    <cellStyle name="Millares 2 2 2 3 2 3" xfId="2076" xr:uid="{00000000-0005-0000-0000-00001B080000}"/>
    <cellStyle name="Millares 2 2 2 3 2 3 2" xfId="10694" xr:uid="{AC0AEA43-6FD4-419F-8B73-F4B486EEBBE3}"/>
    <cellStyle name="Millares 2 2 2 3 2 3 3" xfId="6763" xr:uid="{9185D2A1-C74C-4209-B6C5-709BC4DFA356}"/>
    <cellStyle name="Millares 2 2 2 3 2 4" xfId="8758" xr:uid="{FEB857B5-F6B5-4760-A822-51EC1056C972}"/>
    <cellStyle name="Millares 2 2 2 3 2 5" xfId="4826" xr:uid="{07050518-24D9-48F8-A1C1-B1F8EA50FA43}"/>
    <cellStyle name="Millares 2 2 2 3 3" xfId="2077" xr:uid="{00000000-0005-0000-0000-00001C080000}"/>
    <cellStyle name="Millares 2 2 2 3 3 2" xfId="2078" xr:uid="{00000000-0005-0000-0000-00001D080000}"/>
    <cellStyle name="Millares 2 2 2 3 3 2 2" xfId="11167" xr:uid="{0CB642B2-AAA8-4780-8D31-19C769E7938D}"/>
    <cellStyle name="Millares 2 2 2 3 3 2 3" xfId="7236" xr:uid="{6B9EC67A-0639-428D-98E6-6C0E1CB86A10}"/>
    <cellStyle name="Millares 2 2 2 3 3 3" xfId="9231" xr:uid="{19702EA7-4DBC-434A-9D7E-2064AAC60171}"/>
    <cellStyle name="Millares 2 2 2 3 3 4" xfId="5299" xr:uid="{D5F692A5-8BA1-461E-A728-2DE5B7B60FB1}"/>
    <cellStyle name="Millares 2 2 2 3 4" xfId="2079" xr:uid="{00000000-0005-0000-0000-00001E080000}"/>
    <cellStyle name="Millares 2 2 2 3 4 2" xfId="10239" xr:uid="{CE4D90B9-21AF-4CDB-8F91-62B20739A44F}"/>
    <cellStyle name="Millares 2 2 2 3 4 3" xfId="6308" xr:uid="{9FB35FED-3268-4094-8267-D68C3B22B3D8}"/>
    <cellStyle name="Millares 2 2 2 3 5" xfId="8300" xr:uid="{72F3B291-7F7E-4FB4-BD55-836E05499EA6}"/>
    <cellStyle name="Millares 2 2 2 3 6" xfId="4367" xr:uid="{CD3B9BDB-A1F4-46D9-8345-71447F1CD8E3}"/>
    <cellStyle name="Millares 2 2 2 4" xfId="2080" xr:uid="{00000000-0005-0000-0000-00001F080000}"/>
    <cellStyle name="Millares 2 2 2 4 2" xfId="2081" xr:uid="{00000000-0005-0000-0000-000020080000}"/>
    <cellStyle name="Millares 2 2 2 4 2 2" xfId="2082" xr:uid="{00000000-0005-0000-0000-000021080000}"/>
    <cellStyle name="Millares 2 2 2 4 2 2 2" xfId="2083" xr:uid="{00000000-0005-0000-0000-000022080000}"/>
    <cellStyle name="Millares 2 2 2 4 2 2 2 2" xfId="11626" xr:uid="{7AF9A4A0-6FAE-43EF-A4C4-73C21020CB6C}"/>
    <cellStyle name="Millares 2 2 2 4 2 2 2 3" xfId="7695" xr:uid="{F4680F8C-7005-482F-8A66-5047EBD5950D}"/>
    <cellStyle name="Millares 2 2 2 4 2 2 3" xfId="9690" xr:uid="{C301108D-9265-4156-8E72-024DEA0B6EF1}"/>
    <cellStyle name="Millares 2 2 2 4 2 2 4" xfId="5758" xr:uid="{51D9493B-5F4F-4A99-8B49-26B82E38F67D}"/>
    <cellStyle name="Millares 2 2 2 4 2 3" xfId="2084" xr:uid="{00000000-0005-0000-0000-000023080000}"/>
    <cellStyle name="Millares 2 2 2 4 2 3 2" xfId="10695" xr:uid="{4F2BD972-232F-4752-875A-F99AC9146E40}"/>
    <cellStyle name="Millares 2 2 2 4 2 3 3" xfId="6764" xr:uid="{477F4EFD-A6E6-4C99-8B91-778D1A337DF2}"/>
    <cellStyle name="Millares 2 2 2 4 2 4" xfId="8759" xr:uid="{EBA23882-0790-4459-9583-475240C79E45}"/>
    <cellStyle name="Millares 2 2 2 4 2 5" xfId="4827" xr:uid="{400C761E-1BDC-45F3-9089-BD8AFEA5FB41}"/>
    <cellStyle name="Millares 2 2 2 4 3" xfId="2085" xr:uid="{00000000-0005-0000-0000-000024080000}"/>
    <cellStyle name="Millares 2 2 2 4 3 2" xfId="2086" xr:uid="{00000000-0005-0000-0000-000025080000}"/>
    <cellStyle name="Millares 2 2 2 4 3 2 2" xfId="11168" xr:uid="{94FD88A2-3978-4C72-8715-3EDC8DD919FF}"/>
    <cellStyle name="Millares 2 2 2 4 3 2 3" xfId="7237" xr:uid="{ACE64276-E283-4F24-A5F8-350956D0B936}"/>
    <cellStyle name="Millares 2 2 2 4 3 3" xfId="9232" xr:uid="{3293BF40-8BB3-4ACB-B512-268EF9989BAB}"/>
    <cellStyle name="Millares 2 2 2 4 3 4" xfId="5300" xr:uid="{E34D0AAC-9825-44D7-898E-4C3C3A2F2F2B}"/>
    <cellStyle name="Millares 2 2 2 4 4" xfId="2087" xr:uid="{00000000-0005-0000-0000-000026080000}"/>
    <cellStyle name="Millares 2 2 2 4 4 2" xfId="10240" xr:uid="{7617604A-5F1D-4E7B-AF25-188A080C74CF}"/>
    <cellStyle name="Millares 2 2 2 4 4 3" xfId="6309" xr:uid="{A52F5B92-6410-471B-8E47-E13CEDC580FB}"/>
    <cellStyle name="Millares 2 2 2 4 5" xfId="8301" xr:uid="{E366C173-F4EF-4EC1-BE5D-894215960507}"/>
    <cellStyle name="Millares 2 2 2 4 6" xfId="4368" xr:uid="{AA07E2C8-39F6-45EA-BC86-9B01835FE81C}"/>
    <cellStyle name="Millares 2 2 2 5" xfId="2088" xr:uid="{00000000-0005-0000-0000-000027080000}"/>
    <cellStyle name="Millares 2 2 2 5 2" xfId="2089" xr:uid="{00000000-0005-0000-0000-000028080000}"/>
    <cellStyle name="Millares 2 2 2 5 2 2" xfId="2090" xr:uid="{00000000-0005-0000-0000-000029080000}"/>
    <cellStyle name="Millares 2 2 2 5 2 2 2" xfId="11621" xr:uid="{05F7654A-1DEE-4FD6-AB11-F844D2C1C16C}"/>
    <cellStyle name="Millares 2 2 2 5 2 2 3" xfId="7690" xr:uid="{EB011F82-0659-4599-A5E6-61D79554BFCC}"/>
    <cellStyle name="Millares 2 2 2 5 2 3" xfId="9685" xr:uid="{50DE7CFB-769B-4242-86A3-3B4B80A16BB7}"/>
    <cellStyle name="Millares 2 2 2 5 2 4" xfId="5753" xr:uid="{1278AEF6-3B97-4182-9799-7A297A014FD4}"/>
    <cellStyle name="Millares 2 2 2 5 3" xfId="2091" xr:uid="{00000000-0005-0000-0000-00002A080000}"/>
    <cellStyle name="Millares 2 2 2 5 3 2" xfId="10690" xr:uid="{38558A6D-C571-432D-A9BD-7175F3236045}"/>
    <cellStyle name="Millares 2 2 2 5 3 3" xfId="6759" xr:uid="{A8AF44F1-A8F8-4383-9ADD-FD520E80CB42}"/>
    <cellStyle name="Millares 2 2 2 5 4" xfId="8754" xr:uid="{A5FFA2E5-E55F-4449-879D-363323542222}"/>
    <cellStyle name="Millares 2 2 2 5 5" xfId="4822" xr:uid="{4110D718-C9D0-450C-98C1-7BABB7687E04}"/>
    <cellStyle name="Millares 2 2 2 6" xfId="2092" xr:uid="{00000000-0005-0000-0000-00002B080000}"/>
    <cellStyle name="Millares 2 2 2 6 2" xfId="2093" xr:uid="{00000000-0005-0000-0000-00002C080000}"/>
    <cellStyle name="Millares 2 2 2 6 2 2" xfId="11163" xr:uid="{B6EF7AFF-75D2-4EB7-BFAE-B206777B9405}"/>
    <cellStyle name="Millares 2 2 2 6 2 3" xfId="7232" xr:uid="{DF951724-5B9F-4513-B293-910BC2674D71}"/>
    <cellStyle name="Millares 2 2 2 6 3" xfId="9227" xr:uid="{DB642820-49E9-4182-9A47-04EA85233354}"/>
    <cellStyle name="Millares 2 2 2 6 4" xfId="5295" xr:uid="{6F2E582D-CEFC-49AF-B3E5-89BB4DC65912}"/>
    <cellStyle name="Millares 2 2 2 7" xfId="2094" xr:uid="{00000000-0005-0000-0000-00002D080000}"/>
    <cellStyle name="Millares 2 2 2 7 2" xfId="10235" xr:uid="{35365F8D-9C30-42FA-87A7-5BE7E05A7B5E}"/>
    <cellStyle name="Millares 2 2 2 7 3" xfId="6304" xr:uid="{E97ACAD1-CEE4-4794-9DA1-A420347C9041}"/>
    <cellStyle name="Millares 2 2 2 8" xfId="8296" xr:uid="{DB914630-5F81-49D7-932B-B3F653B91ABA}"/>
    <cellStyle name="Millares 2 2 2 9" xfId="4363" xr:uid="{C4918D95-5B0B-41F5-9EEA-4FFD0F7D3956}"/>
    <cellStyle name="Millares 2 2 3" xfId="2095" xr:uid="{00000000-0005-0000-0000-00002E080000}"/>
    <cellStyle name="Millares 2 2 3 2" xfId="2096" xr:uid="{00000000-0005-0000-0000-00002F080000}"/>
    <cellStyle name="Millares 2 2 3 2 2" xfId="2097" xr:uid="{00000000-0005-0000-0000-000030080000}"/>
    <cellStyle name="Millares 2 2 3 2 2 2" xfId="2098" xr:uid="{00000000-0005-0000-0000-000031080000}"/>
    <cellStyle name="Millares 2 2 3 2 2 2 2" xfId="2099" xr:uid="{00000000-0005-0000-0000-000032080000}"/>
    <cellStyle name="Millares 2 2 3 2 2 2 2 2" xfId="2100" xr:uid="{00000000-0005-0000-0000-000033080000}"/>
    <cellStyle name="Millares 2 2 3 2 2 2 2 2 2" xfId="11629" xr:uid="{F928004C-101F-4CF1-ABC5-4A8C78A42E7C}"/>
    <cellStyle name="Millares 2 2 3 2 2 2 2 2 3" xfId="7698" xr:uid="{CDD1A08F-25C9-45FE-8693-97B45E28A5AE}"/>
    <cellStyle name="Millares 2 2 3 2 2 2 2 3" xfId="9693" xr:uid="{686CEA6F-7831-43E0-B1BC-ACA0A4E3159E}"/>
    <cellStyle name="Millares 2 2 3 2 2 2 2 4" xfId="5761" xr:uid="{5EAAB182-787D-4916-8084-4E062A124A53}"/>
    <cellStyle name="Millares 2 2 3 2 2 2 3" xfId="2101" xr:uid="{00000000-0005-0000-0000-000034080000}"/>
    <cellStyle name="Millares 2 2 3 2 2 2 3 2" xfId="10698" xr:uid="{A368F92C-B919-4EEB-9327-597318194D45}"/>
    <cellStyle name="Millares 2 2 3 2 2 2 3 3" xfId="6767" xr:uid="{967BF202-26B3-4FF2-8D2E-C369C25F94DD}"/>
    <cellStyle name="Millares 2 2 3 2 2 2 4" xfId="8762" xr:uid="{46FCE7FC-5877-4856-9C8B-AD98F77BDAA7}"/>
    <cellStyle name="Millares 2 2 3 2 2 2 5" xfId="4830" xr:uid="{236132DA-4AD6-44F0-9AE4-89E5F99F028E}"/>
    <cellStyle name="Millares 2 2 3 2 2 3" xfId="2102" xr:uid="{00000000-0005-0000-0000-000035080000}"/>
    <cellStyle name="Millares 2 2 3 2 2 3 2" xfId="2103" xr:uid="{00000000-0005-0000-0000-000036080000}"/>
    <cellStyle name="Millares 2 2 3 2 2 3 2 2" xfId="11171" xr:uid="{C67FF9F5-72F8-4A59-85BE-481A6DB6F130}"/>
    <cellStyle name="Millares 2 2 3 2 2 3 2 3" xfId="7240" xr:uid="{D81D0FA6-ABBE-470A-B62C-1BC499C79234}"/>
    <cellStyle name="Millares 2 2 3 2 2 3 3" xfId="9235" xr:uid="{16A7CB7F-EFF2-4278-976D-7E98B7F56E72}"/>
    <cellStyle name="Millares 2 2 3 2 2 3 4" xfId="5303" xr:uid="{8BB0D753-36B6-4F53-91D1-C37F3C1411EC}"/>
    <cellStyle name="Millares 2 2 3 2 2 4" xfId="2104" xr:uid="{00000000-0005-0000-0000-000037080000}"/>
    <cellStyle name="Millares 2 2 3 2 2 4 2" xfId="10243" xr:uid="{C759FE7D-C8F0-403F-9317-76C89726542F}"/>
    <cellStyle name="Millares 2 2 3 2 2 4 3" xfId="6312" xr:uid="{8591A62F-D6FB-4112-AA96-6B6FE66C2CB3}"/>
    <cellStyle name="Millares 2 2 3 2 2 5" xfId="8304" xr:uid="{0E243980-523B-40D7-A711-9CB956DF3EF1}"/>
    <cellStyle name="Millares 2 2 3 2 2 6" xfId="4371" xr:uid="{2BBB42B3-491E-4840-9E9A-93679511F9E1}"/>
    <cellStyle name="Millares 2 2 3 2 3" xfId="2105" xr:uid="{00000000-0005-0000-0000-000038080000}"/>
    <cellStyle name="Millares 2 2 3 2 3 2" xfId="2106" xr:uid="{00000000-0005-0000-0000-000039080000}"/>
    <cellStyle name="Millares 2 2 3 2 3 2 2" xfId="2107" xr:uid="{00000000-0005-0000-0000-00003A080000}"/>
    <cellStyle name="Millares 2 2 3 2 3 2 2 2" xfId="2108" xr:uid="{00000000-0005-0000-0000-00003B080000}"/>
    <cellStyle name="Millares 2 2 3 2 3 2 2 2 2" xfId="11630" xr:uid="{5305D2D9-CDBF-4F0C-B45B-4FF825DDD2C4}"/>
    <cellStyle name="Millares 2 2 3 2 3 2 2 2 3" xfId="7699" xr:uid="{2D8B437E-A676-4EDD-87AE-89C87DE71E06}"/>
    <cellStyle name="Millares 2 2 3 2 3 2 2 3" xfId="9694" xr:uid="{FEF53C1B-8E03-4421-99D1-5A2574FDF981}"/>
    <cellStyle name="Millares 2 2 3 2 3 2 2 4" xfId="5762" xr:uid="{656148FE-9EC0-4B0C-B68E-CBACF1E70699}"/>
    <cellStyle name="Millares 2 2 3 2 3 2 3" xfId="2109" xr:uid="{00000000-0005-0000-0000-00003C080000}"/>
    <cellStyle name="Millares 2 2 3 2 3 2 3 2" xfId="10699" xr:uid="{D7036B72-AB00-4212-BD01-D6A89053D4EB}"/>
    <cellStyle name="Millares 2 2 3 2 3 2 3 3" xfId="6768" xr:uid="{7532DAED-B4FC-4E56-8DE0-F8A408432C0D}"/>
    <cellStyle name="Millares 2 2 3 2 3 2 4" xfId="8763" xr:uid="{9B33B343-0F32-4B64-BC31-2566B5AD4EA8}"/>
    <cellStyle name="Millares 2 2 3 2 3 2 5" xfId="4831" xr:uid="{45FD633C-1F8F-47C0-8337-75ECECC66106}"/>
    <cellStyle name="Millares 2 2 3 2 3 3" xfId="2110" xr:uid="{00000000-0005-0000-0000-00003D080000}"/>
    <cellStyle name="Millares 2 2 3 2 3 3 2" xfId="2111" xr:uid="{00000000-0005-0000-0000-00003E080000}"/>
    <cellStyle name="Millares 2 2 3 2 3 3 2 2" xfId="11172" xr:uid="{0017A92E-B160-473F-828C-730B813486F5}"/>
    <cellStyle name="Millares 2 2 3 2 3 3 2 3" xfId="7241" xr:uid="{8AC861E1-12A2-467D-BF21-49AF563CB0AF}"/>
    <cellStyle name="Millares 2 2 3 2 3 3 3" xfId="9236" xr:uid="{1CC4265B-D0EB-493E-BB05-3A2D3485177C}"/>
    <cellStyle name="Millares 2 2 3 2 3 3 4" xfId="5304" xr:uid="{72FEEBE8-A553-4D3E-8B0B-93F064FB8B61}"/>
    <cellStyle name="Millares 2 2 3 2 3 4" xfId="2112" xr:uid="{00000000-0005-0000-0000-00003F080000}"/>
    <cellStyle name="Millares 2 2 3 2 3 4 2" xfId="10244" xr:uid="{69017335-4881-44B6-A85E-CCAA3F6FF2D3}"/>
    <cellStyle name="Millares 2 2 3 2 3 4 3" xfId="6313" xr:uid="{E8DC6DD9-9C15-4CAD-9AF5-E544AEAF75E6}"/>
    <cellStyle name="Millares 2 2 3 2 3 5" xfId="8305" xr:uid="{7EC26368-F9F2-48DB-8EF8-5698A90FB76B}"/>
    <cellStyle name="Millares 2 2 3 2 3 6" xfId="4372" xr:uid="{25ECB995-9304-43FD-A22B-6905A834DF93}"/>
    <cellStyle name="Millares 2 2 3 2 4" xfId="2113" xr:uid="{00000000-0005-0000-0000-000040080000}"/>
    <cellStyle name="Millares 2 2 3 2 4 2" xfId="2114" xr:uid="{00000000-0005-0000-0000-000041080000}"/>
    <cellStyle name="Millares 2 2 3 2 4 2 2" xfId="2115" xr:uid="{00000000-0005-0000-0000-000042080000}"/>
    <cellStyle name="Millares 2 2 3 2 4 2 2 2" xfId="11628" xr:uid="{5B895CAB-D657-4BDF-B1A9-ABF287CB0613}"/>
    <cellStyle name="Millares 2 2 3 2 4 2 2 3" xfId="7697" xr:uid="{6FE18384-AA35-48CF-A9F0-8D9DA0FF2B14}"/>
    <cellStyle name="Millares 2 2 3 2 4 2 3" xfId="9692" xr:uid="{231DC55A-69DA-40B5-83DB-F2D724E71D75}"/>
    <cellStyle name="Millares 2 2 3 2 4 2 4" xfId="5760" xr:uid="{87C5ECE0-30FD-44B0-83F1-BF8F8A400A94}"/>
    <cellStyle name="Millares 2 2 3 2 4 3" xfId="2116" xr:uid="{00000000-0005-0000-0000-000043080000}"/>
    <cellStyle name="Millares 2 2 3 2 4 3 2" xfId="10697" xr:uid="{7BFCBF7D-488B-4D74-A0FF-228FAEEF1545}"/>
    <cellStyle name="Millares 2 2 3 2 4 3 3" xfId="6766" xr:uid="{4F181BA8-6932-4045-8F83-056A8B79D6EC}"/>
    <cellStyle name="Millares 2 2 3 2 4 4" xfId="8761" xr:uid="{6B533B3A-C63E-47A5-86AF-8B1D61461D4F}"/>
    <cellStyle name="Millares 2 2 3 2 4 5" xfId="4829" xr:uid="{6A82E6E3-8B12-4951-B1D5-09F57FD9B29F}"/>
    <cellStyle name="Millares 2 2 3 2 5" xfId="2117" xr:uid="{00000000-0005-0000-0000-000044080000}"/>
    <cellStyle name="Millares 2 2 3 2 5 2" xfId="2118" xr:uid="{00000000-0005-0000-0000-000045080000}"/>
    <cellStyle name="Millares 2 2 3 2 5 2 2" xfId="11170" xr:uid="{4D24E719-0A0B-4002-9FE2-DB3D319D819D}"/>
    <cellStyle name="Millares 2 2 3 2 5 2 3" xfId="7239" xr:uid="{5D8C5CF6-6057-4AAF-9745-D761D21BF391}"/>
    <cellStyle name="Millares 2 2 3 2 5 3" xfId="9234" xr:uid="{F6A71451-632E-4F0D-9F1B-8623F21E6615}"/>
    <cellStyle name="Millares 2 2 3 2 5 4" xfId="5302" xr:uid="{C9163D38-FB39-4141-9C01-5E36CFD0B856}"/>
    <cellStyle name="Millares 2 2 3 2 6" xfId="2119" xr:uid="{00000000-0005-0000-0000-000046080000}"/>
    <cellStyle name="Millares 2 2 3 2 6 2" xfId="10242" xr:uid="{8043EE25-C004-443B-8788-2A42C182803F}"/>
    <cellStyle name="Millares 2 2 3 2 6 3" xfId="6311" xr:uid="{FB3E6137-22CC-40C5-A23B-D34FB4542256}"/>
    <cellStyle name="Millares 2 2 3 2 7" xfId="8303" xr:uid="{D3F7B6E8-C206-46F1-AD7F-B5DAA8AF3F3F}"/>
    <cellStyle name="Millares 2 2 3 2 8" xfId="4370" xr:uid="{BF66EDCB-DDDB-4EF5-9020-FE5F8B3F125E}"/>
    <cellStyle name="Millares 2 2 3 3" xfId="2120" xr:uid="{00000000-0005-0000-0000-000047080000}"/>
    <cellStyle name="Millares 2 2 3 3 2" xfId="2121" xr:uid="{00000000-0005-0000-0000-000048080000}"/>
    <cellStyle name="Millares 2 2 3 3 2 2" xfId="2122" xr:uid="{00000000-0005-0000-0000-000049080000}"/>
    <cellStyle name="Millares 2 2 3 3 2 2 2" xfId="2123" xr:uid="{00000000-0005-0000-0000-00004A080000}"/>
    <cellStyle name="Millares 2 2 3 3 2 2 2 2" xfId="11631" xr:uid="{1A1D7B45-693B-467D-85BD-8ED393F9992F}"/>
    <cellStyle name="Millares 2 2 3 3 2 2 2 3" xfId="7700" xr:uid="{344B5710-F55C-4099-8660-9818FA49FB75}"/>
    <cellStyle name="Millares 2 2 3 3 2 2 3" xfId="9695" xr:uid="{0C87BC78-479F-4530-8D1A-8C5016E8FF07}"/>
    <cellStyle name="Millares 2 2 3 3 2 2 4" xfId="5763" xr:uid="{8B401AD4-982C-46BD-BAF6-27F81478D3AD}"/>
    <cellStyle name="Millares 2 2 3 3 2 3" xfId="2124" xr:uid="{00000000-0005-0000-0000-00004B080000}"/>
    <cellStyle name="Millares 2 2 3 3 2 3 2" xfId="10700" xr:uid="{300BAEA2-0AF7-4FD6-8FA9-528103055DFC}"/>
    <cellStyle name="Millares 2 2 3 3 2 3 3" xfId="6769" xr:uid="{0E003920-4799-4B22-971D-A853AD10D78E}"/>
    <cellStyle name="Millares 2 2 3 3 2 4" xfId="8764" xr:uid="{91424A3B-0BDF-4301-81D6-5345862B47BC}"/>
    <cellStyle name="Millares 2 2 3 3 2 5" xfId="4832" xr:uid="{4E0A905C-248B-4841-8995-361CD3E3F110}"/>
    <cellStyle name="Millares 2 2 3 3 3" xfId="2125" xr:uid="{00000000-0005-0000-0000-00004C080000}"/>
    <cellStyle name="Millares 2 2 3 3 3 2" xfId="2126" xr:uid="{00000000-0005-0000-0000-00004D080000}"/>
    <cellStyle name="Millares 2 2 3 3 3 2 2" xfId="11173" xr:uid="{E62ABBAA-AE9C-472E-8F29-9B4C53FB06C9}"/>
    <cellStyle name="Millares 2 2 3 3 3 2 3" xfId="7242" xr:uid="{DD179A83-4003-433E-B865-614B32C0B4A6}"/>
    <cellStyle name="Millares 2 2 3 3 3 3" xfId="9237" xr:uid="{3387A565-E868-41D0-881C-D8D1BC76E667}"/>
    <cellStyle name="Millares 2 2 3 3 3 4" xfId="5305" xr:uid="{1AB35DBE-DB4E-40B8-8FE1-BB4B2BBFD967}"/>
    <cellStyle name="Millares 2 2 3 3 4" xfId="2127" xr:uid="{00000000-0005-0000-0000-00004E080000}"/>
    <cellStyle name="Millares 2 2 3 3 4 2" xfId="10245" xr:uid="{2ADEB8B7-C444-40F0-B09A-246E161B52DC}"/>
    <cellStyle name="Millares 2 2 3 3 4 3" xfId="6314" xr:uid="{F7E6663A-450C-420B-988D-60DC9AE58A0C}"/>
    <cellStyle name="Millares 2 2 3 3 5" xfId="8306" xr:uid="{CA027D90-A3A6-49CA-965C-CAB688B79699}"/>
    <cellStyle name="Millares 2 2 3 3 6" xfId="4373" xr:uid="{00CF07ED-3FA2-47A0-8C6A-496997A25AA9}"/>
    <cellStyle name="Millares 2 2 3 4" xfId="2128" xr:uid="{00000000-0005-0000-0000-00004F080000}"/>
    <cellStyle name="Millares 2 2 3 4 2" xfId="2129" xr:uid="{00000000-0005-0000-0000-000050080000}"/>
    <cellStyle name="Millares 2 2 3 4 2 2" xfId="2130" xr:uid="{00000000-0005-0000-0000-000051080000}"/>
    <cellStyle name="Millares 2 2 3 4 2 2 2" xfId="2131" xr:uid="{00000000-0005-0000-0000-000052080000}"/>
    <cellStyle name="Millares 2 2 3 4 2 2 2 2" xfId="11632" xr:uid="{E137D5E3-AA54-4C41-8845-72532CE9925A}"/>
    <cellStyle name="Millares 2 2 3 4 2 2 2 3" xfId="7701" xr:uid="{2F3C65A1-B2DA-4F8A-8A26-E494667AE148}"/>
    <cellStyle name="Millares 2 2 3 4 2 2 3" xfId="9696" xr:uid="{B8FC1580-4A7E-4E37-9670-4BBDC0A17F5F}"/>
    <cellStyle name="Millares 2 2 3 4 2 2 4" xfId="5764" xr:uid="{D6306E4E-88D4-40FF-A364-32398A22C5DF}"/>
    <cellStyle name="Millares 2 2 3 4 2 3" xfId="2132" xr:uid="{00000000-0005-0000-0000-000053080000}"/>
    <cellStyle name="Millares 2 2 3 4 2 3 2" xfId="10701" xr:uid="{3C9741CB-7BC5-4059-9870-1F84E4EB290F}"/>
    <cellStyle name="Millares 2 2 3 4 2 3 3" xfId="6770" xr:uid="{3E6CDD09-798A-4E1C-AF95-2789DCBCAE3F}"/>
    <cellStyle name="Millares 2 2 3 4 2 4" xfId="8765" xr:uid="{6FC47FA1-074A-4E9C-B315-B1AF1679A967}"/>
    <cellStyle name="Millares 2 2 3 4 2 5" xfId="4833" xr:uid="{39570BE9-AE9D-45E2-9EC6-D239DC039B6E}"/>
    <cellStyle name="Millares 2 2 3 4 3" xfId="2133" xr:uid="{00000000-0005-0000-0000-000054080000}"/>
    <cellStyle name="Millares 2 2 3 4 3 2" xfId="2134" xr:uid="{00000000-0005-0000-0000-000055080000}"/>
    <cellStyle name="Millares 2 2 3 4 3 2 2" xfId="11174" xr:uid="{F897C27C-A1D9-4BF1-B16C-19D99733FF2D}"/>
    <cellStyle name="Millares 2 2 3 4 3 2 3" xfId="7243" xr:uid="{BF0452F4-B4C7-41CF-A4A4-8D161C394AEC}"/>
    <cellStyle name="Millares 2 2 3 4 3 3" xfId="9238" xr:uid="{C4735B56-C9FF-4C8E-AF10-C36B4112953D}"/>
    <cellStyle name="Millares 2 2 3 4 3 4" xfId="5306" xr:uid="{59CF9E2C-D5E7-417E-930C-E44F749C3F4F}"/>
    <cellStyle name="Millares 2 2 3 4 4" xfId="2135" xr:uid="{00000000-0005-0000-0000-000056080000}"/>
    <cellStyle name="Millares 2 2 3 4 4 2" xfId="10246" xr:uid="{159B208B-C785-4F39-B33B-1D851454B005}"/>
    <cellStyle name="Millares 2 2 3 4 4 3" xfId="6315" xr:uid="{54CD8688-3F88-48F1-84C1-93441A05677F}"/>
    <cellStyle name="Millares 2 2 3 4 5" xfId="8307" xr:uid="{A579B8E0-8A0A-4D37-8F63-7DA52CAFE983}"/>
    <cellStyle name="Millares 2 2 3 4 6" xfId="4374" xr:uid="{F3595BF8-B9C9-496B-81BE-14AAB8074BE8}"/>
    <cellStyle name="Millares 2 2 3 5" xfId="2136" xr:uid="{00000000-0005-0000-0000-000057080000}"/>
    <cellStyle name="Millares 2 2 3 5 2" xfId="2137" xr:uid="{00000000-0005-0000-0000-000058080000}"/>
    <cellStyle name="Millares 2 2 3 5 2 2" xfId="2138" xr:uid="{00000000-0005-0000-0000-000059080000}"/>
    <cellStyle name="Millares 2 2 3 5 2 2 2" xfId="11627" xr:uid="{ABFAA50E-9271-483F-B4F7-E82C186ADCFF}"/>
    <cellStyle name="Millares 2 2 3 5 2 2 3" xfId="7696" xr:uid="{7FB45BDF-90CA-4611-9E9A-93549393FBE4}"/>
    <cellStyle name="Millares 2 2 3 5 2 3" xfId="9691" xr:uid="{0C444970-7ED6-4FC8-A801-BAAABAC782E7}"/>
    <cellStyle name="Millares 2 2 3 5 2 4" xfId="5759" xr:uid="{1D95B386-15A9-4CFE-9383-356C8FDB8F84}"/>
    <cellStyle name="Millares 2 2 3 5 3" xfId="2139" xr:uid="{00000000-0005-0000-0000-00005A080000}"/>
    <cellStyle name="Millares 2 2 3 5 3 2" xfId="10696" xr:uid="{3B4A70FB-0035-4FF0-91DD-A975862254B5}"/>
    <cellStyle name="Millares 2 2 3 5 3 3" xfId="6765" xr:uid="{824E13D2-CFC8-41E7-ADD2-E9444775B844}"/>
    <cellStyle name="Millares 2 2 3 5 4" xfId="8760" xr:uid="{DAA5E97A-E932-4DEC-A3C6-E58BD9ACDAC3}"/>
    <cellStyle name="Millares 2 2 3 5 5" xfId="4828" xr:uid="{0D5EB422-EF83-42DE-9866-B6A81887F139}"/>
    <cellStyle name="Millares 2 2 3 6" xfId="2140" xr:uid="{00000000-0005-0000-0000-00005B080000}"/>
    <cellStyle name="Millares 2 2 3 6 2" xfId="2141" xr:uid="{00000000-0005-0000-0000-00005C080000}"/>
    <cellStyle name="Millares 2 2 3 6 2 2" xfId="11169" xr:uid="{22BDCBC0-CB6B-4AC7-B666-C0E0E1EBD011}"/>
    <cellStyle name="Millares 2 2 3 6 2 3" xfId="7238" xr:uid="{146C04AA-C295-4908-B2C1-D94FFC55FA6B}"/>
    <cellStyle name="Millares 2 2 3 6 3" xfId="9233" xr:uid="{42CFBFBE-9736-4585-9663-AB21099AE578}"/>
    <cellStyle name="Millares 2 2 3 6 4" xfId="5301" xr:uid="{695B07C1-6ED9-48AB-9ED0-97E224ED6A67}"/>
    <cellStyle name="Millares 2 2 3 7" xfId="2142" xr:uid="{00000000-0005-0000-0000-00005D080000}"/>
    <cellStyle name="Millares 2 2 3 7 2" xfId="10241" xr:uid="{DBBCE242-9167-409F-A1F1-B6A559A7261A}"/>
    <cellStyle name="Millares 2 2 3 7 3" xfId="6310" xr:uid="{E409261A-6EDC-428F-A340-B4DD925A29FD}"/>
    <cellStyle name="Millares 2 2 3 8" xfId="8302" xr:uid="{C6CB7860-0F5D-4F63-8C0E-AF3B5F598A2C}"/>
    <cellStyle name="Millares 2 2 3 9" xfId="4369" xr:uid="{4BEB23E1-3256-4D7B-A332-EAD3E730D7EF}"/>
    <cellStyle name="Millares 2 2 4" xfId="2143" xr:uid="{00000000-0005-0000-0000-00005E080000}"/>
    <cellStyle name="Millares 2 2 4 2" xfId="2144" xr:uid="{00000000-0005-0000-0000-00005F080000}"/>
    <cellStyle name="Millares 2 2 4 2 2" xfId="2145" xr:uid="{00000000-0005-0000-0000-000060080000}"/>
    <cellStyle name="Millares 2 2 4 2 2 2" xfId="2146" xr:uid="{00000000-0005-0000-0000-000061080000}"/>
    <cellStyle name="Millares 2 2 4 2 2 2 2" xfId="2147" xr:uid="{00000000-0005-0000-0000-000062080000}"/>
    <cellStyle name="Millares 2 2 4 2 2 2 2 2" xfId="2148" xr:uid="{00000000-0005-0000-0000-000063080000}"/>
    <cellStyle name="Millares 2 2 4 2 2 2 2 2 2" xfId="11635" xr:uid="{99054AEB-732A-49BD-895E-AEBBF4AA32AC}"/>
    <cellStyle name="Millares 2 2 4 2 2 2 2 2 3" xfId="7704" xr:uid="{8C88C19D-B596-4E16-9C32-257202B40B11}"/>
    <cellStyle name="Millares 2 2 4 2 2 2 2 3" xfId="9699" xr:uid="{9105B0E4-B4CC-4BF1-9971-95E8BB7B5A0E}"/>
    <cellStyle name="Millares 2 2 4 2 2 2 2 4" xfId="5767" xr:uid="{E5FFE556-DE5B-440D-8932-4DC1D13DE38A}"/>
    <cellStyle name="Millares 2 2 4 2 2 2 3" xfId="2149" xr:uid="{00000000-0005-0000-0000-000064080000}"/>
    <cellStyle name="Millares 2 2 4 2 2 2 3 2" xfId="10704" xr:uid="{AA7892BE-A9B8-4A66-874D-3C952319BAEB}"/>
    <cellStyle name="Millares 2 2 4 2 2 2 3 3" xfId="6773" xr:uid="{C62EE7DD-1D3B-4489-A503-A670F8AB719C}"/>
    <cellStyle name="Millares 2 2 4 2 2 2 4" xfId="8768" xr:uid="{14602E41-E9E7-40A0-883B-F019B8C83DDE}"/>
    <cellStyle name="Millares 2 2 4 2 2 2 5" xfId="4836" xr:uid="{B25E9DAC-9EDF-4B60-A645-365EFB304D48}"/>
    <cellStyle name="Millares 2 2 4 2 2 3" xfId="2150" xr:uid="{00000000-0005-0000-0000-000065080000}"/>
    <cellStyle name="Millares 2 2 4 2 2 3 2" xfId="2151" xr:uid="{00000000-0005-0000-0000-000066080000}"/>
    <cellStyle name="Millares 2 2 4 2 2 3 2 2" xfId="11177" xr:uid="{F6132348-C4A0-4825-84CB-8AEB3A300F3F}"/>
    <cellStyle name="Millares 2 2 4 2 2 3 2 3" xfId="7246" xr:uid="{9A73019F-7781-4B57-B925-58D06B7BBCBC}"/>
    <cellStyle name="Millares 2 2 4 2 2 3 3" xfId="9241" xr:uid="{10440E9F-E879-483A-8572-FDED5B7039D0}"/>
    <cellStyle name="Millares 2 2 4 2 2 3 4" xfId="5309" xr:uid="{92F9C65E-409E-4D3C-B334-54DE18DE2C36}"/>
    <cellStyle name="Millares 2 2 4 2 2 4" xfId="2152" xr:uid="{00000000-0005-0000-0000-000067080000}"/>
    <cellStyle name="Millares 2 2 4 2 2 4 2" xfId="10249" xr:uid="{FE4F6F65-E028-4455-96CD-7FC41F46C73D}"/>
    <cellStyle name="Millares 2 2 4 2 2 4 3" xfId="6318" xr:uid="{453B988A-6A11-4371-B1AA-459D41AD3421}"/>
    <cellStyle name="Millares 2 2 4 2 2 5" xfId="8310" xr:uid="{353C9576-07B5-45CB-8156-766AB92B6426}"/>
    <cellStyle name="Millares 2 2 4 2 2 6" xfId="4377" xr:uid="{4D773D5F-489D-4011-A783-4ADE80FC98CB}"/>
    <cellStyle name="Millares 2 2 4 2 3" xfId="2153" xr:uid="{00000000-0005-0000-0000-000068080000}"/>
    <cellStyle name="Millares 2 2 4 2 3 2" xfId="2154" xr:uid="{00000000-0005-0000-0000-000069080000}"/>
    <cellStyle name="Millares 2 2 4 2 3 2 2" xfId="2155" xr:uid="{00000000-0005-0000-0000-00006A080000}"/>
    <cellStyle name="Millares 2 2 4 2 3 2 2 2" xfId="2156" xr:uid="{00000000-0005-0000-0000-00006B080000}"/>
    <cellStyle name="Millares 2 2 4 2 3 2 2 2 2" xfId="11636" xr:uid="{AA6345C4-EE9E-4B93-97D6-73EA80EEC535}"/>
    <cellStyle name="Millares 2 2 4 2 3 2 2 2 3" xfId="7705" xr:uid="{5AD5218F-4ED8-4636-BA7D-DB612E870108}"/>
    <cellStyle name="Millares 2 2 4 2 3 2 2 3" xfId="9700" xr:uid="{6CBEAF28-CD1C-44C2-802F-7020FE3763B1}"/>
    <cellStyle name="Millares 2 2 4 2 3 2 2 4" xfId="5768" xr:uid="{99023916-1DA0-4ECE-9F03-6033D770A748}"/>
    <cellStyle name="Millares 2 2 4 2 3 2 3" xfId="2157" xr:uid="{00000000-0005-0000-0000-00006C080000}"/>
    <cellStyle name="Millares 2 2 4 2 3 2 3 2" xfId="10705" xr:uid="{D14E11C3-81FC-44D2-9B21-5A6945B3545A}"/>
    <cellStyle name="Millares 2 2 4 2 3 2 3 3" xfId="6774" xr:uid="{F5CF32D5-23C5-4FCC-B771-3E25761D9034}"/>
    <cellStyle name="Millares 2 2 4 2 3 2 4" xfId="8769" xr:uid="{78376FDA-109E-4A59-A23E-6F6A29973D34}"/>
    <cellStyle name="Millares 2 2 4 2 3 2 5" xfId="4837" xr:uid="{E208276E-DBEB-4290-8BA4-E3D216A4C751}"/>
    <cellStyle name="Millares 2 2 4 2 3 3" xfId="2158" xr:uid="{00000000-0005-0000-0000-00006D080000}"/>
    <cellStyle name="Millares 2 2 4 2 3 3 2" xfId="2159" xr:uid="{00000000-0005-0000-0000-00006E080000}"/>
    <cellStyle name="Millares 2 2 4 2 3 3 2 2" xfId="11178" xr:uid="{7D7EAEED-E9D2-4787-8AEB-B40455D4BEE5}"/>
    <cellStyle name="Millares 2 2 4 2 3 3 2 3" xfId="7247" xr:uid="{7775C381-FBAB-4499-8649-E625438B538F}"/>
    <cellStyle name="Millares 2 2 4 2 3 3 3" xfId="9242" xr:uid="{BFFDB71C-606E-4416-B246-1CE41D7540A4}"/>
    <cellStyle name="Millares 2 2 4 2 3 3 4" xfId="5310" xr:uid="{3E65005B-1379-41EC-9418-3F765E5E8CD3}"/>
    <cellStyle name="Millares 2 2 4 2 3 4" xfId="2160" xr:uid="{00000000-0005-0000-0000-00006F080000}"/>
    <cellStyle name="Millares 2 2 4 2 3 4 2" xfId="10250" xr:uid="{D031709F-AF1E-45F5-8A1B-EC7085C8EA8A}"/>
    <cellStyle name="Millares 2 2 4 2 3 4 3" xfId="6319" xr:uid="{50234532-11DE-4686-BC58-2A3A869D652E}"/>
    <cellStyle name="Millares 2 2 4 2 3 5" xfId="8311" xr:uid="{B44A1945-0D06-4FAE-B663-60F68C4E6005}"/>
    <cellStyle name="Millares 2 2 4 2 3 6" xfId="4378" xr:uid="{93D37C83-210E-4F00-AB8A-449D68E8D3E3}"/>
    <cellStyle name="Millares 2 2 4 2 4" xfId="2161" xr:uid="{00000000-0005-0000-0000-000070080000}"/>
    <cellStyle name="Millares 2 2 4 2 4 2" xfId="2162" xr:uid="{00000000-0005-0000-0000-000071080000}"/>
    <cellStyle name="Millares 2 2 4 2 4 2 2" xfId="2163" xr:uid="{00000000-0005-0000-0000-000072080000}"/>
    <cellStyle name="Millares 2 2 4 2 4 2 2 2" xfId="11634" xr:uid="{077FC739-3EA5-46C3-847B-8A947533E295}"/>
    <cellStyle name="Millares 2 2 4 2 4 2 2 3" xfId="7703" xr:uid="{210B7E37-98B7-4C91-8B46-8D8FC0349570}"/>
    <cellStyle name="Millares 2 2 4 2 4 2 3" xfId="9698" xr:uid="{3D38BCC2-DA60-4910-91D1-1637B26F8BE4}"/>
    <cellStyle name="Millares 2 2 4 2 4 2 4" xfId="5766" xr:uid="{0E5EDE7E-937E-43F3-B627-C4E6CECC5983}"/>
    <cellStyle name="Millares 2 2 4 2 4 3" xfId="2164" xr:uid="{00000000-0005-0000-0000-000073080000}"/>
    <cellStyle name="Millares 2 2 4 2 4 3 2" xfId="10703" xr:uid="{9D10A813-2F5D-47DE-A3FB-256BFA581E4A}"/>
    <cellStyle name="Millares 2 2 4 2 4 3 3" xfId="6772" xr:uid="{BA6AB33C-C3F2-49FA-B0E3-38A4CEF4EC8F}"/>
    <cellStyle name="Millares 2 2 4 2 4 4" xfId="8767" xr:uid="{A48AE65F-B137-4897-AB30-92EDB65F8BAC}"/>
    <cellStyle name="Millares 2 2 4 2 4 5" xfId="4835" xr:uid="{1DF56421-0307-4523-B394-78B25028863A}"/>
    <cellStyle name="Millares 2 2 4 2 5" xfId="2165" xr:uid="{00000000-0005-0000-0000-000074080000}"/>
    <cellStyle name="Millares 2 2 4 2 5 2" xfId="2166" xr:uid="{00000000-0005-0000-0000-000075080000}"/>
    <cellStyle name="Millares 2 2 4 2 5 2 2" xfId="11176" xr:uid="{154F497F-242A-4C10-B7B1-0CDA096713F5}"/>
    <cellStyle name="Millares 2 2 4 2 5 2 3" xfId="7245" xr:uid="{B00F0296-EA9C-4098-81FE-37473DB109C9}"/>
    <cellStyle name="Millares 2 2 4 2 5 3" xfId="9240" xr:uid="{1A9CCA85-DDB2-454F-84D8-B833B6B0D385}"/>
    <cellStyle name="Millares 2 2 4 2 5 4" xfId="5308" xr:uid="{0068C42E-A335-4499-A92C-97AEC5A98F3D}"/>
    <cellStyle name="Millares 2 2 4 2 6" xfId="2167" xr:uid="{00000000-0005-0000-0000-000076080000}"/>
    <cellStyle name="Millares 2 2 4 2 6 2" xfId="10248" xr:uid="{1B927285-DFED-47C9-8E68-2D8C2B7FDAC4}"/>
    <cellStyle name="Millares 2 2 4 2 6 3" xfId="6317" xr:uid="{3B6A640B-87C4-40E6-B7CA-B50F138F48C3}"/>
    <cellStyle name="Millares 2 2 4 2 7" xfId="8309" xr:uid="{68DFEE7A-3755-4646-9BD1-3C6886BACA20}"/>
    <cellStyle name="Millares 2 2 4 2 8" xfId="4376" xr:uid="{7C3A26FF-360A-4D41-9180-05E96F99448F}"/>
    <cellStyle name="Millares 2 2 4 3" xfId="2168" xr:uid="{00000000-0005-0000-0000-000077080000}"/>
    <cellStyle name="Millares 2 2 4 3 2" xfId="2169" xr:uid="{00000000-0005-0000-0000-000078080000}"/>
    <cellStyle name="Millares 2 2 4 3 2 2" xfId="2170" xr:uid="{00000000-0005-0000-0000-000079080000}"/>
    <cellStyle name="Millares 2 2 4 3 2 2 2" xfId="2171" xr:uid="{00000000-0005-0000-0000-00007A080000}"/>
    <cellStyle name="Millares 2 2 4 3 2 2 2 2" xfId="11637" xr:uid="{5B28D5D1-408A-429C-B64A-200D33B5633F}"/>
    <cellStyle name="Millares 2 2 4 3 2 2 2 3" xfId="7706" xr:uid="{96487353-091D-4388-AD91-069964A9D527}"/>
    <cellStyle name="Millares 2 2 4 3 2 2 3" xfId="9701" xr:uid="{669DEFD1-0D46-4257-BDAA-93533CDF1157}"/>
    <cellStyle name="Millares 2 2 4 3 2 2 4" xfId="5769" xr:uid="{4859B6AD-79AB-4EE0-BFB8-F9A6E7A5F967}"/>
    <cellStyle name="Millares 2 2 4 3 2 3" xfId="2172" xr:uid="{00000000-0005-0000-0000-00007B080000}"/>
    <cellStyle name="Millares 2 2 4 3 2 3 2" xfId="10706" xr:uid="{C492B942-B5EC-4759-B6CE-21D53C26E53A}"/>
    <cellStyle name="Millares 2 2 4 3 2 3 3" xfId="6775" xr:uid="{9A1D9CB6-4F57-458D-9FE2-AB7B8DA3E0B2}"/>
    <cellStyle name="Millares 2 2 4 3 2 4" xfId="8770" xr:uid="{51A903FF-84D4-44D6-8D51-25AD289D0C86}"/>
    <cellStyle name="Millares 2 2 4 3 2 5" xfId="4838" xr:uid="{022D8062-889B-44C7-AA53-D08787CEFC49}"/>
    <cellStyle name="Millares 2 2 4 3 3" xfId="2173" xr:uid="{00000000-0005-0000-0000-00007C080000}"/>
    <cellStyle name="Millares 2 2 4 3 3 2" xfId="2174" xr:uid="{00000000-0005-0000-0000-00007D080000}"/>
    <cellStyle name="Millares 2 2 4 3 3 2 2" xfId="11179" xr:uid="{8518EB27-0159-482F-BDE5-CF6C32364F85}"/>
    <cellStyle name="Millares 2 2 4 3 3 2 3" xfId="7248" xr:uid="{CD47976E-4068-490B-826B-B7351660D12B}"/>
    <cellStyle name="Millares 2 2 4 3 3 3" xfId="9243" xr:uid="{F8EFB698-D3D4-484C-8A65-5D067D95D8D3}"/>
    <cellStyle name="Millares 2 2 4 3 3 4" xfId="5311" xr:uid="{8F6F97EE-73F4-452E-80BC-ECF788115D80}"/>
    <cellStyle name="Millares 2 2 4 3 4" xfId="2175" xr:uid="{00000000-0005-0000-0000-00007E080000}"/>
    <cellStyle name="Millares 2 2 4 3 4 2" xfId="10251" xr:uid="{2634DAAA-9B41-4B3B-922C-2F53D426EF43}"/>
    <cellStyle name="Millares 2 2 4 3 4 3" xfId="6320" xr:uid="{6AA84DDE-AD1A-4FDB-BF9E-1D38E7F52394}"/>
    <cellStyle name="Millares 2 2 4 3 5" xfId="8312" xr:uid="{AD037DB1-E9B6-43FA-8A0A-46AC30260ECC}"/>
    <cellStyle name="Millares 2 2 4 3 6" xfId="4379" xr:uid="{659DC574-8F6D-4D0C-A87F-FB855DF615CA}"/>
    <cellStyle name="Millares 2 2 4 4" xfId="2176" xr:uid="{00000000-0005-0000-0000-00007F080000}"/>
    <cellStyle name="Millares 2 2 4 4 2" xfId="2177" xr:uid="{00000000-0005-0000-0000-000080080000}"/>
    <cellStyle name="Millares 2 2 4 4 2 2" xfId="2178" xr:uid="{00000000-0005-0000-0000-000081080000}"/>
    <cellStyle name="Millares 2 2 4 4 2 2 2" xfId="2179" xr:uid="{00000000-0005-0000-0000-000082080000}"/>
    <cellStyle name="Millares 2 2 4 4 2 2 2 2" xfId="11638" xr:uid="{84F84E30-AE76-4C67-A413-EFE249E0B4BC}"/>
    <cellStyle name="Millares 2 2 4 4 2 2 2 3" xfId="7707" xr:uid="{29BB7606-E0B4-4765-9452-C0A71C3345F3}"/>
    <cellStyle name="Millares 2 2 4 4 2 2 3" xfId="9702" xr:uid="{B89AFD46-2FBD-4294-A4CC-9EAA29FA32C6}"/>
    <cellStyle name="Millares 2 2 4 4 2 2 4" xfId="5770" xr:uid="{474F358C-79A4-4502-BCEA-494582F9D6C0}"/>
    <cellStyle name="Millares 2 2 4 4 2 3" xfId="2180" xr:uid="{00000000-0005-0000-0000-000083080000}"/>
    <cellStyle name="Millares 2 2 4 4 2 3 2" xfId="10707" xr:uid="{69BDDEDA-5F69-4939-9C2C-86A574F751D9}"/>
    <cellStyle name="Millares 2 2 4 4 2 3 3" xfId="6776" xr:uid="{7F72C8EF-A7E5-4138-9542-E802CA49D227}"/>
    <cellStyle name="Millares 2 2 4 4 2 4" xfId="8771" xr:uid="{73915259-4447-48D0-85FE-BDC1682475EF}"/>
    <cellStyle name="Millares 2 2 4 4 2 5" xfId="4839" xr:uid="{25E0D225-D8F9-47B1-B813-77263550F858}"/>
    <cellStyle name="Millares 2 2 4 4 3" xfId="2181" xr:uid="{00000000-0005-0000-0000-000084080000}"/>
    <cellStyle name="Millares 2 2 4 4 3 2" xfId="2182" xr:uid="{00000000-0005-0000-0000-000085080000}"/>
    <cellStyle name="Millares 2 2 4 4 3 2 2" xfId="11180" xr:uid="{7CFC4FAE-9F82-41EC-87B9-B4EE6242C034}"/>
    <cellStyle name="Millares 2 2 4 4 3 2 3" xfId="7249" xr:uid="{13BECB84-2D10-4532-A4DD-1D27DAED61BD}"/>
    <cellStyle name="Millares 2 2 4 4 3 3" xfId="9244" xr:uid="{B62D2445-BB6F-4B33-B23E-E037C5AEEAD7}"/>
    <cellStyle name="Millares 2 2 4 4 3 4" xfId="5312" xr:uid="{0A3E8B2C-D3C1-49ED-8B16-9C89EB62620B}"/>
    <cellStyle name="Millares 2 2 4 4 4" xfId="2183" xr:uid="{00000000-0005-0000-0000-000086080000}"/>
    <cellStyle name="Millares 2 2 4 4 4 2" xfId="10252" xr:uid="{A4CE4572-6B26-4968-A55C-EEFBB14F0727}"/>
    <cellStyle name="Millares 2 2 4 4 4 3" xfId="6321" xr:uid="{A468E559-2B20-47F2-9739-094072BE1DB1}"/>
    <cellStyle name="Millares 2 2 4 4 5" xfId="8313" xr:uid="{3FE2EC66-DBB4-4AC9-BDC6-D8AEFF6CE2F1}"/>
    <cellStyle name="Millares 2 2 4 4 6" xfId="4380" xr:uid="{EC58DB76-44FD-4301-A116-405A0647FC4A}"/>
    <cellStyle name="Millares 2 2 4 5" xfId="2184" xr:uid="{00000000-0005-0000-0000-000087080000}"/>
    <cellStyle name="Millares 2 2 4 5 2" xfId="2185" xr:uid="{00000000-0005-0000-0000-000088080000}"/>
    <cellStyle name="Millares 2 2 4 5 2 2" xfId="2186" xr:uid="{00000000-0005-0000-0000-000089080000}"/>
    <cellStyle name="Millares 2 2 4 5 2 2 2" xfId="11633" xr:uid="{EC122DD3-3B8C-452C-A016-5AB0791EC3B4}"/>
    <cellStyle name="Millares 2 2 4 5 2 2 3" xfId="7702" xr:uid="{9CD35144-C2ED-4073-ABEF-7448CE52BFC7}"/>
    <cellStyle name="Millares 2 2 4 5 2 3" xfId="9697" xr:uid="{0E4C6103-040C-4E2D-9891-853A2FC7B813}"/>
    <cellStyle name="Millares 2 2 4 5 2 4" xfId="5765" xr:uid="{E437BAAE-D5D4-41FF-B50D-8C7A572830FF}"/>
    <cellStyle name="Millares 2 2 4 5 3" xfId="2187" xr:uid="{00000000-0005-0000-0000-00008A080000}"/>
    <cellStyle name="Millares 2 2 4 5 3 2" xfId="10702" xr:uid="{FA967D44-9BE9-4EED-9885-509E17721862}"/>
    <cellStyle name="Millares 2 2 4 5 3 3" xfId="6771" xr:uid="{A8F69F96-8188-4BE1-984C-502FE3D8417B}"/>
    <cellStyle name="Millares 2 2 4 5 4" xfId="8766" xr:uid="{D59B5AEB-DCEB-462A-BEA8-3EA5FE92D7D0}"/>
    <cellStyle name="Millares 2 2 4 5 5" xfId="4834" xr:uid="{B92136A1-3179-49D7-B5FF-FAC8AEC137E5}"/>
    <cellStyle name="Millares 2 2 4 6" xfId="2188" xr:uid="{00000000-0005-0000-0000-00008B080000}"/>
    <cellStyle name="Millares 2 2 4 6 2" xfId="2189" xr:uid="{00000000-0005-0000-0000-00008C080000}"/>
    <cellStyle name="Millares 2 2 4 6 2 2" xfId="11175" xr:uid="{C6473D43-765C-48FA-B90A-4CCD4476A571}"/>
    <cellStyle name="Millares 2 2 4 6 2 3" xfId="7244" xr:uid="{82CCC8DC-1FCE-4EDD-9A59-360C726ED6EE}"/>
    <cellStyle name="Millares 2 2 4 6 3" xfId="9239" xr:uid="{88745F7E-A3F9-4EF3-AFD0-99F03063A228}"/>
    <cellStyle name="Millares 2 2 4 6 4" xfId="5307" xr:uid="{C1282BC2-F512-407B-9EE8-1DF57B4A06EB}"/>
    <cellStyle name="Millares 2 2 4 7" xfId="2190" xr:uid="{00000000-0005-0000-0000-00008D080000}"/>
    <cellStyle name="Millares 2 2 4 7 2" xfId="10247" xr:uid="{50ADF926-8E54-4C1A-8C06-77FACD80BA18}"/>
    <cellStyle name="Millares 2 2 4 7 3" xfId="6316" xr:uid="{56E43043-9477-4CD2-90CC-8639A90CFAF8}"/>
    <cellStyle name="Millares 2 2 4 8" xfId="8308" xr:uid="{864C6D69-BE2B-4CEF-B209-1100287C33D4}"/>
    <cellStyle name="Millares 2 2 4 9" xfId="4375" xr:uid="{D2CF5B42-9115-4586-8F26-722DE5C6BB45}"/>
    <cellStyle name="Millares 2 2 5" xfId="2191" xr:uid="{00000000-0005-0000-0000-00008E080000}"/>
    <cellStyle name="Millares 2 2 5 2" xfId="2192" xr:uid="{00000000-0005-0000-0000-00008F080000}"/>
    <cellStyle name="Millares 2 2 5 2 2" xfId="2193" xr:uid="{00000000-0005-0000-0000-000090080000}"/>
    <cellStyle name="Millares 2 2 5 2 2 2" xfId="2194" xr:uid="{00000000-0005-0000-0000-000091080000}"/>
    <cellStyle name="Millares 2 2 5 2 2 2 2" xfId="2195" xr:uid="{00000000-0005-0000-0000-000092080000}"/>
    <cellStyle name="Millares 2 2 5 2 2 2 2 2" xfId="11640" xr:uid="{FC740AD1-1C89-4D8B-A684-2394438F9476}"/>
    <cellStyle name="Millares 2 2 5 2 2 2 2 3" xfId="7709" xr:uid="{72C2398E-085F-47E2-B3EB-B8C5A91B1BA5}"/>
    <cellStyle name="Millares 2 2 5 2 2 2 3" xfId="9704" xr:uid="{BDAFC267-FEA6-4560-A5F7-3A57EAFB3533}"/>
    <cellStyle name="Millares 2 2 5 2 2 2 4" xfId="5772" xr:uid="{E4D29061-C9B1-4C46-8285-9AEE6873DFB3}"/>
    <cellStyle name="Millares 2 2 5 2 2 3" xfId="2196" xr:uid="{00000000-0005-0000-0000-000093080000}"/>
    <cellStyle name="Millares 2 2 5 2 2 3 2" xfId="10709" xr:uid="{40D33AFF-101C-46CF-B874-5C254CE0E8C2}"/>
    <cellStyle name="Millares 2 2 5 2 2 3 3" xfId="6778" xr:uid="{7D7043AE-7C78-4740-A9C4-3681B669B996}"/>
    <cellStyle name="Millares 2 2 5 2 2 4" xfId="8773" xr:uid="{7B9B2130-9860-42AD-81E2-8C1926177716}"/>
    <cellStyle name="Millares 2 2 5 2 2 5" xfId="4841" xr:uid="{99F48EB9-6B03-4B18-AB51-F8849AED52BA}"/>
    <cellStyle name="Millares 2 2 5 2 3" xfId="2197" xr:uid="{00000000-0005-0000-0000-000094080000}"/>
    <cellStyle name="Millares 2 2 5 2 3 2" xfId="2198" xr:uid="{00000000-0005-0000-0000-000095080000}"/>
    <cellStyle name="Millares 2 2 5 2 3 2 2" xfId="11182" xr:uid="{FEB69890-D953-4A30-B489-4FCBFC20A0EE}"/>
    <cellStyle name="Millares 2 2 5 2 3 2 3" xfId="7251" xr:uid="{43D2B077-36F7-4C48-9AE8-28287A8F7316}"/>
    <cellStyle name="Millares 2 2 5 2 3 3" xfId="9246" xr:uid="{E4F5856C-3021-4F88-B5FF-81EBE015D25D}"/>
    <cellStyle name="Millares 2 2 5 2 3 4" xfId="5314" xr:uid="{A7829141-DAE1-4FA6-884A-91CF2F6FCBA4}"/>
    <cellStyle name="Millares 2 2 5 2 4" xfId="2199" xr:uid="{00000000-0005-0000-0000-000096080000}"/>
    <cellStyle name="Millares 2 2 5 2 4 2" xfId="10254" xr:uid="{7A36F8EB-FC15-4E27-A574-9517786469FC}"/>
    <cellStyle name="Millares 2 2 5 2 4 3" xfId="6323" xr:uid="{64BA65A0-8310-4EBC-A235-12A04B36FC44}"/>
    <cellStyle name="Millares 2 2 5 2 5" xfId="8315" xr:uid="{953ABE99-60BC-483A-91A3-2180800656E6}"/>
    <cellStyle name="Millares 2 2 5 2 6" xfId="4382" xr:uid="{EB7DAB3C-12E9-4924-A306-8A3A5D74F268}"/>
    <cellStyle name="Millares 2 2 5 3" xfId="2200" xr:uid="{00000000-0005-0000-0000-000097080000}"/>
    <cellStyle name="Millares 2 2 5 3 2" xfId="2201" xr:uid="{00000000-0005-0000-0000-000098080000}"/>
    <cellStyle name="Millares 2 2 5 3 2 2" xfId="2202" xr:uid="{00000000-0005-0000-0000-000099080000}"/>
    <cellStyle name="Millares 2 2 5 3 2 2 2" xfId="2203" xr:uid="{00000000-0005-0000-0000-00009A080000}"/>
    <cellStyle name="Millares 2 2 5 3 2 2 2 2" xfId="11641" xr:uid="{91722EEA-1CFF-4BA2-8029-6AA399A7223A}"/>
    <cellStyle name="Millares 2 2 5 3 2 2 2 3" xfId="7710" xr:uid="{2E00A7D1-9317-4A25-B2A5-619BE74B7208}"/>
    <cellStyle name="Millares 2 2 5 3 2 2 3" xfId="9705" xr:uid="{5E3E8F3F-7944-4D25-A741-B9C50EE2BD96}"/>
    <cellStyle name="Millares 2 2 5 3 2 2 4" xfId="5773" xr:uid="{2BE58260-DBE7-46DB-8FA4-9FA29F1FB694}"/>
    <cellStyle name="Millares 2 2 5 3 2 3" xfId="2204" xr:uid="{00000000-0005-0000-0000-00009B080000}"/>
    <cellStyle name="Millares 2 2 5 3 2 3 2" xfId="10710" xr:uid="{8147F0F7-8BA4-4BFB-B5B3-1F2424BD6DEF}"/>
    <cellStyle name="Millares 2 2 5 3 2 3 3" xfId="6779" xr:uid="{6300FFCD-EBB1-4D28-9179-C8BAC9F3C270}"/>
    <cellStyle name="Millares 2 2 5 3 2 4" xfId="8774" xr:uid="{C6921B4A-7485-4B0B-8877-1D0F3EF896D1}"/>
    <cellStyle name="Millares 2 2 5 3 2 5" xfId="4842" xr:uid="{79EEDADD-0E9C-460F-A0D9-63FB3B3DAF69}"/>
    <cellStyle name="Millares 2 2 5 3 3" xfId="2205" xr:uid="{00000000-0005-0000-0000-00009C080000}"/>
    <cellStyle name="Millares 2 2 5 3 3 2" xfId="2206" xr:uid="{00000000-0005-0000-0000-00009D080000}"/>
    <cellStyle name="Millares 2 2 5 3 3 2 2" xfId="11183" xr:uid="{95C60076-B1F1-468B-AABF-5ED70FFE77A3}"/>
    <cellStyle name="Millares 2 2 5 3 3 2 3" xfId="7252" xr:uid="{FEE35081-F612-4541-B567-6F91DFE35432}"/>
    <cellStyle name="Millares 2 2 5 3 3 3" xfId="9247" xr:uid="{5666A042-BD12-4AF1-8B38-E7062A3E1C73}"/>
    <cellStyle name="Millares 2 2 5 3 3 4" xfId="5315" xr:uid="{C541F7A6-CD3D-49C2-90B9-E1F87473DD2C}"/>
    <cellStyle name="Millares 2 2 5 3 4" xfId="2207" xr:uid="{00000000-0005-0000-0000-00009E080000}"/>
    <cellStyle name="Millares 2 2 5 3 4 2" xfId="10255" xr:uid="{165A0011-D4E7-4D8E-A6DD-739C9375091F}"/>
    <cellStyle name="Millares 2 2 5 3 4 3" xfId="6324" xr:uid="{F91C6074-14E4-47E1-A795-DC1B79B413C9}"/>
    <cellStyle name="Millares 2 2 5 3 5" xfId="8316" xr:uid="{80055EA1-773C-4EC6-9AC0-D9C265B8AD29}"/>
    <cellStyle name="Millares 2 2 5 3 6" xfId="4383" xr:uid="{3FB0A1D3-9EC2-45C5-9E03-A4C83B8CBDB5}"/>
    <cellStyle name="Millares 2 2 5 4" xfId="2208" xr:uid="{00000000-0005-0000-0000-00009F080000}"/>
    <cellStyle name="Millares 2 2 5 4 2" xfId="2209" xr:uid="{00000000-0005-0000-0000-0000A0080000}"/>
    <cellStyle name="Millares 2 2 5 4 2 2" xfId="2210" xr:uid="{00000000-0005-0000-0000-0000A1080000}"/>
    <cellStyle name="Millares 2 2 5 4 2 2 2" xfId="11639" xr:uid="{2D40675F-3673-4E51-AA9F-65361BF2F992}"/>
    <cellStyle name="Millares 2 2 5 4 2 2 3" xfId="7708" xr:uid="{C0F86D10-D9F5-4648-A865-A39DBC2DAEAE}"/>
    <cellStyle name="Millares 2 2 5 4 2 3" xfId="9703" xr:uid="{BA420E2F-56E7-4C4D-B8BA-0C3BDD185181}"/>
    <cellStyle name="Millares 2 2 5 4 2 4" xfId="5771" xr:uid="{CC321EE2-6BC0-4FD2-BB76-26629F9BF9D6}"/>
    <cellStyle name="Millares 2 2 5 4 3" xfId="2211" xr:uid="{00000000-0005-0000-0000-0000A2080000}"/>
    <cellStyle name="Millares 2 2 5 4 3 2" xfId="10708" xr:uid="{76F5CA59-56E8-4FEB-8B4B-075916F38DC0}"/>
    <cellStyle name="Millares 2 2 5 4 3 3" xfId="6777" xr:uid="{7F1C4438-EDD2-4124-988D-69FAFC60C450}"/>
    <cellStyle name="Millares 2 2 5 4 4" xfId="8772" xr:uid="{D1B1567D-09A4-4629-BCC6-10ED6D6F0EF4}"/>
    <cellStyle name="Millares 2 2 5 4 5" xfId="4840" xr:uid="{D97CBE87-FF73-48A2-B9A0-A03F5D73D33B}"/>
    <cellStyle name="Millares 2 2 5 5" xfId="2212" xr:uid="{00000000-0005-0000-0000-0000A3080000}"/>
    <cellStyle name="Millares 2 2 5 5 2" xfId="2213" xr:uid="{00000000-0005-0000-0000-0000A4080000}"/>
    <cellStyle name="Millares 2 2 5 5 2 2" xfId="11181" xr:uid="{C088EA5E-48F0-4417-BB9A-A82304C4D4AD}"/>
    <cellStyle name="Millares 2 2 5 5 2 3" xfId="7250" xr:uid="{7A2C6D84-6978-4201-90CD-D62916F4C530}"/>
    <cellStyle name="Millares 2 2 5 5 3" xfId="9245" xr:uid="{20EC9B42-0EBE-40D4-90F7-6E9072E72FDA}"/>
    <cellStyle name="Millares 2 2 5 5 4" xfId="5313" xr:uid="{64028C34-90DB-4E90-9099-3BA17F9B90DE}"/>
    <cellStyle name="Millares 2 2 5 6" xfId="2214" xr:uid="{00000000-0005-0000-0000-0000A5080000}"/>
    <cellStyle name="Millares 2 2 5 6 2" xfId="10253" xr:uid="{1748958A-1D0C-44D7-A8C8-FB1E0E3195BE}"/>
    <cellStyle name="Millares 2 2 5 6 3" xfId="6322" xr:uid="{3AEC71E9-5909-41DA-85DC-42EA31659A58}"/>
    <cellStyle name="Millares 2 2 5 7" xfId="8314" xr:uid="{44048CF9-186F-49D4-BDD5-F940F02A1514}"/>
    <cellStyle name="Millares 2 2 5 8" xfId="4381" xr:uid="{EB1097B3-248A-40DA-850B-B835F2AD1FE7}"/>
    <cellStyle name="Millares 2 2 6" xfId="2215" xr:uid="{00000000-0005-0000-0000-0000A6080000}"/>
    <cellStyle name="Millares 2 2 6 2" xfId="2216" xr:uid="{00000000-0005-0000-0000-0000A7080000}"/>
    <cellStyle name="Millares 2 2 6 2 2" xfId="2217" xr:uid="{00000000-0005-0000-0000-0000A8080000}"/>
    <cellStyle name="Millares 2 2 6 2 2 2" xfId="2218" xr:uid="{00000000-0005-0000-0000-0000A9080000}"/>
    <cellStyle name="Millares 2 2 6 2 2 2 2" xfId="11642" xr:uid="{A127F421-6B6C-4633-BFE9-A6A890F9946C}"/>
    <cellStyle name="Millares 2 2 6 2 2 2 3" xfId="7711" xr:uid="{6F526A72-DB3D-4616-BBD0-077287B72275}"/>
    <cellStyle name="Millares 2 2 6 2 2 3" xfId="9706" xr:uid="{F873AA29-6A50-4D98-AA3A-1961BF912F9C}"/>
    <cellStyle name="Millares 2 2 6 2 2 4" xfId="5774" xr:uid="{E4A321D4-C716-4184-AA48-8C0AFA3AA303}"/>
    <cellStyle name="Millares 2 2 6 2 3" xfId="2219" xr:uid="{00000000-0005-0000-0000-0000AA080000}"/>
    <cellStyle name="Millares 2 2 6 2 3 2" xfId="10711" xr:uid="{31A44CC0-C42B-4169-896D-E2E579C80D2E}"/>
    <cellStyle name="Millares 2 2 6 2 3 3" xfId="6780" xr:uid="{CDF0AA49-E757-40A5-A1DA-C01962DD2F57}"/>
    <cellStyle name="Millares 2 2 6 2 4" xfId="8775" xr:uid="{139E5356-5398-425A-B388-12EFBD7A3BA9}"/>
    <cellStyle name="Millares 2 2 6 2 5" xfId="4843" xr:uid="{576E8A84-FBC7-45A1-A25A-F6773518B649}"/>
    <cellStyle name="Millares 2 2 6 3" xfId="2220" xr:uid="{00000000-0005-0000-0000-0000AB080000}"/>
    <cellStyle name="Millares 2 2 6 3 2" xfId="2221" xr:uid="{00000000-0005-0000-0000-0000AC080000}"/>
    <cellStyle name="Millares 2 2 6 3 2 2" xfId="11184" xr:uid="{7CF8E065-7F1D-4296-8E06-7DBAE39F42E1}"/>
    <cellStyle name="Millares 2 2 6 3 2 3" xfId="7253" xr:uid="{B7489F38-1241-4D58-9F31-47A06C02630E}"/>
    <cellStyle name="Millares 2 2 6 3 3" xfId="9248" xr:uid="{1BB38101-A6DB-41CE-A6D5-A850D36411E8}"/>
    <cellStyle name="Millares 2 2 6 3 4" xfId="5316" xr:uid="{990D3AB8-092D-4D60-8FA8-FE5625A700CD}"/>
    <cellStyle name="Millares 2 2 6 4" xfId="2222" xr:uid="{00000000-0005-0000-0000-0000AD080000}"/>
    <cellStyle name="Millares 2 2 6 4 2" xfId="10256" xr:uid="{64D1ED35-3B77-4AE3-BAAB-72B681FBA466}"/>
    <cellStyle name="Millares 2 2 6 4 3" xfId="6325" xr:uid="{BEDC5E09-77F2-4BE7-B18B-1DBCA44252B2}"/>
    <cellStyle name="Millares 2 2 6 5" xfId="8317" xr:uid="{CF5B47FA-B6FA-410C-A63C-A561178B1AD1}"/>
    <cellStyle name="Millares 2 2 6 6" xfId="4384" xr:uid="{69E8EB6C-38D9-42D5-A2F3-BB9ED2222B72}"/>
    <cellStyle name="Millares 2 2 7" xfId="2223" xr:uid="{00000000-0005-0000-0000-0000AE080000}"/>
    <cellStyle name="Millares 2 2 7 2" xfId="2224" xr:uid="{00000000-0005-0000-0000-0000AF080000}"/>
    <cellStyle name="Millares 2 2 7 2 2" xfId="2225" xr:uid="{00000000-0005-0000-0000-0000B0080000}"/>
    <cellStyle name="Millares 2 2 7 2 2 2" xfId="2226" xr:uid="{00000000-0005-0000-0000-0000B1080000}"/>
    <cellStyle name="Millares 2 2 7 2 2 2 2" xfId="11643" xr:uid="{145607BD-8B42-4962-8D32-71EAAF24E7FB}"/>
    <cellStyle name="Millares 2 2 7 2 2 2 3" xfId="7712" xr:uid="{06672202-EB3F-46BD-B48A-1E95DD660202}"/>
    <cellStyle name="Millares 2 2 7 2 2 3" xfId="9707" xr:uid="{6F19127F-9C2C-49D7-96EB-EA5FEB0806EE}"/>
    <cellStyle name="Millares 2 2 7 2 2 4" xfId="5775" xr:uid="{A697024A-1AE0-41B3-93E2-3A44B56B08CD}"/>
    <cellStyle name="Millares 2 2 7 2 3" xfId="2227" xr:uid="{00000000-0005-0000-0000-0000B2080000}"/>
    <cellStyle name="Millares 2 2 7 2 3 2" xfId="10712" xr:uid="{5ADD57D0-7595-4417-A694-FC8BF43585E5}"/>
    <cellStyle name="Millares 2 2 7 2 3 3" xfId="6781" xr:uid="{913D2507-F426-46BB-948D-9BC29A326359}"/>
    <cellStyle name="Millares 2 2 7 2 4" xfId="8776" xr:uid="{97E2F900-9ADB-4896-B439-261400E05E99}"/>
    <cellStyle name="Millares 2 2 7 2 5" xfId="4844" xr:uid="{FB2359FE-3156-4729-AA9A-108B4BC82052}"/>
    <cellStyle name="Millares 2 2 7 3" xfId="2228" xr:uid="{00000000-0005-0000-0000-0000B3080000}"/>
    <cellStyle name="Millares 2 2 7 3 2" xfId="2229" xr:uid="{00000000-0005-0000-0000-0000B4080000}"/>
    <cellStyle name="Millares 2 2 7 3 2 2" xfId="11185" xr:uid="{913E2F18-77D8-4F2D-A4A2-AE7F6F8FD840}"/>
    <cellStyle name="Millares 2 2 7 3 2 3" xfId="7254" xr:uid="{E72019EB-7661-46F2-B6B7-FAF5056D623E}"/>
    <cellStyle name="Millares 2 2 7 3 3" xfId="9249" xr:uid="{4301ED95-47B8-432F-895C-953C84C6BA0C}"/>
    <cellStyle name="Millares 2 2 7 3 4" xfId="5317" xr:uid="{BECF9543-0BB0-4E5D-9FFA-3749FAE142AF}"/>
    <cellStyle name="Millares 2 2 7 4" xfId="2230" xr:uid="{00000000-0005-0000-0000-0000B5080000}"/>
    <cellStyle name="Millares 2 2 7 4 2" xfId="10257" xr:uid="{82E9AF50-58BA-4521-9BAE-BAFC6EFFDDD0}"/>
    <cellStyle name="Millares 2 2 7 4 3" xfId="6326" xr:uid="{5100DA86-425C-4C13-9489-D04C76F8B017}"/>
    <cellStyle name="Millares 2 2 7 5" xfId="8318" xr:uid="{6A80512F-BCE0-4C53-9EE1-A86FA5F31017}"/>
    <cellStyle name="Millares 2 2 7 6" xfId="4385" xr:uid="{5EE3D306-C746-476C-8B44-5EC183B347EF}"/>
    <cellStyle name="Millares 2 2 8" xfId="2231" xr:uid="{00000000-0005-0000-0000-0000B6080000}"/>
    <cellStyle name="Millares 2 2 8 2" xfId="2232" xr:uid="{00000000-0005-0000-0000-0000B7080000}"/>
    <cellStyle name="Millares 2 2 8 2 2" xfId="2233" xr:uid="{00000000-0005-0000-0000-0000B8080000}"/>
    <cellStyle name="Millares 2 2 8 2 2 2" xfId="11620" xr:uid="{11CD7695-0F8E-4F60-887C-22AF26301449}"/>
    <cellStyle name="Millares 2 2 8 2 2 3" xfId="7689" xr:uid="{BD7B1857-BCBD-4C69-9F3F-443F840AE504}"/>
    <cellStyle name="Millares 2 2 8 2 3" xfId="9684" xr:uid="{E9180689-D2F3-446E-BE15-6FA37073C6EA}"/>
    <cellStyle name="Millares 2 2 8 2 4" xfId="5752" xr:uid="{2AD0D5D0-48BB-4937-B391-72722008752D}"/>
    <cellStyle name="Millares 2 2 8 3" xfId="2234" xr:uid="{00000000-0005-0000-0000-0000B9080000}"/>
    <cellStyle name="Millares 2 2 8 3 2" xfId="10689" xr:uid="{180501E6-DB04-4541-886B-ED2975A8F5DA}"/>
    <cellStyle name="Millares 2 2 8 3 3" xfId="6758" xr:uid="{D3863DC2-8D72-40AE-B726-B86BF6442EDE}"/>
    <cellStyle name="Millares 2 2 8 4" xfId="8753" xr:uid="{5808557B-81C1-4212-9779-3D299EFF5651}"/>
    <cellStyle name="Millares 2 2 8 5" xfId="4821" xr:uid="{49AB4B4A-F1A4-42EB-AE94-E2B330977CC7}"/>
    <cellStyle name="Millares 2 2 9" xfId="2235" xr:uid="{00000000-0005-0000-0000-0000BA080000}"/>
    <cellStyle name="Millares 2 2 9 2" xfId="2236" xr:uid="{00000000-0005-0000-0000-0000BB080000}"/>
    <cellStyle name="Millares 2 2 9 2 2" xfId="11162" xr:uid="{64DD9FB8-2BEC-44A0-BF7D-7635B6060F25}"/>
    <cellStyle name="Millares 2 2 9 2 3" xfId="7231" xr:uid="{CF8C29B4-4967-4EF5-AA17-02848085FDAC}"/>
    <cellStyle name="Millares 2 2 9 3" xfId="9226" xr:uid="{988FD052-7620-4957-991D-123768C8C844}"/>
    <cellStyle name="Millares 2 2 9 4" xfId="5294" xr:uid="{13D5AC55-C6F3-4DFF-8F6F-FDD580D770F4}"/>
    <cellStyle name="Millares 2 20" xfId="2237" xr:uid="{00000000-0005-0000-0000-0000BC080000}"/>
    <cellStyle name="Millares 2 20 2" xfId="2238" xr:uid="{00000000-0005-0000-0000-0000BD080000}"/>
    <cellStyle name="Millares 2 20 2 2" xfId="2239" xr:uid="{00000000-0005-0000-0000-0000BE080000}"/>
    <cellStyle name="Millares 2 20 2 2 2" xfId="2240" xr:uid="{00000000-0005-0000-0000-0000BF080000}"/>
    <cellStyle name="Millares 2 20 2 2 2 2" xfId="11644" xr:uid="{EA8403E7-3779-48AA-A567-622386BBF838}"/>
    <cellStyle name="Millares 2 20 2 2 2 3" xfId="7713" xr:uid="{B0C34459-B59D-47FF-9C28-70C4C1C988A5}"/>
    <cellStyle name="Millares 2 20 2 2 3" xfId="9708" xr:uid="{17E9D441-D1EE-4761-BA11-3385D6D7BE5C}"/>
    <cellStyle name="Millares 2 20 2 2 4" xfId="5776" xr:uid="{E50A1ED5-542B-4E2D-B715-3DD15FB83E06}"/>
    <cellStyle name="Millares 2 20 2 3" xfId="2241" xr:uid="{00000000-0005-0000-0000-0000C0080000}"/>
    <cellStyle name="Millares 2 20 2 3 2" xfId="10713" xr:uid="{030582FE-BC3B-4670-9E19-656FADF526BB}"/>
    <cellStyle name="Millares 2 20 2 3 3" xfId="6782" xr:uid="{B257DB54-DC5B-40B7-83E7-2E7D4A35E076}"/>
    <cellStyle name="Millares 2 20 2 4" xfId="8777" xr:uid="{A7CBE5AD-0D99-414D-92B1-3BAB780ED7DC}"/>
    <cellStyle name="Millares 2 20 2 5" xfId="4845" xr:uid="{F81C3F32-09A7-4E12-A142-9979E7D0346E}"/>
    <cellStyle name="Millares 2 20 3" xfId="2242" xr:uid="{00000000-0005-0000-0000-0000C1080000}"/>
    <cellStyle name="Millares 2 20 3 2" xfId="2243" xr:uid="{00000000-0005-0000-0000-0000C2080000}"/>
    <cellStyle name="Millares 2 20 3 2 2" xfId="11186" xr:uid="{F131DA14-EFAD-4C12-A349-E59974183ADF}"/>
    <cellStyle name="Millares 2 20 3 2 3" xfId="7255" xr:uid="{2F98EA65-CD4C-4196-A9B2-0CEC6DA9DA90}"/>
    <cellStyle name="Millares 2 20 3 3" xfId="9250" xr:uid="{23F774CD-E3DD-4322-BE4B-5FD75577346A}"/>
    <cellStyle name="Millares 2 20 3 4" xfId="5318" xr:uid="{550222A0-7351-46B3-BB9B-D1233C305141}"/>
    <cellStyle name="Millares 2 20 4" xfId="2244" xr:uid="{00000000-0005-0000-0000-0000C3080000}"/>
    <cellStyle name="Millares 2 20 4 2" xfId="10258" xr:uid="{7B484783-0EF0-4C25-9262-CF4D4465BD96}"/>
    <cellStyle name="Millares 2 20 4 3" xfId="6327" xr:uid="{350F3EC0-F9E7-430D-9489-E7AE0EE1A173}"/>
    <cellStyle name="Millares 2 20 5" xfId="8319" xr:uid="{0BC07D6C-02D1-4053-8885-6B2E70FEF869}"/>
    <cellStyle name="Millares 2 20 6" xfId="4386" xr:uid="{46C4A158-23F4-43D7-B414-DDDAC1264991}"/>
    <cellStyle name="Millares 2 21" xfId="2245" xr:uid="{00000000-0005-0000-0000-0000C4080000}"/>
    <cellStyle name="Millares 2 21 2" xfId="2246" xr:uid="{00000000-0005-0000-0000-0000C5080000}"/>
    <cellStyle name="Millares 2 21 2 2" xfId="2247" xr:uid="{00000000-0005-0000-0000-0000C6080000}"/>
    <cellStyle name="Millares 2 21 2 2 2" xfId="2248" xr:uid="{00000000-0005-0000-0000-0000C7080000}"/>
    <cellStyle name="Millares 2 21 2 2 2 2" xfId="11645" xr:uid="{34241617-4C8C-45C0-9B1C-F95C1F450A51}"/>
    <cellStyle name="Millares 2 21 2 2 2 3" xfId="7714" xr:uid="{D5F130BC-BAEF-4ED3-9D91-90C50B70D12D}"/>
    <cellStyle name="Millares 2 21 2 2 3" xfId="9709" xr:uid="{84483686-56AC-467D-9AF3-3D9D543B6571}"/>
    <cellStyle name="Millares 2 21 2 2 4" xfId="5777" xr:uid="{A1DF0A21-EB83-4A45-B717-6AC77607A0C3}"/>
    <cellStyle name="Millares 2 21 2 3" xfId="2249" xr:uid="{00000000-0005-0000-0000-0000C8080000}"/>
    <cellStyle name="Millares 2 21 2 3 2" xfId="10714" xr:uid="{8283B18A-0502-4C8E-95C4-B84DC6DB56CE}"/>
    <cellStyle name="Millares 2 21 2 3 3" xfId="6783" xr:uid="{B637BAC7-9531-4B4E-9F75-87CAF0CF1691}"/>
    <cellStyle name="Millares 2 21 2 4" xfId="8778" xr:uid="{DBB0CE75-F409-49D0-ACAA-72ACEBE59094}"/>
    <cellStyle name="Millares 2 21 2 5" xfId="4846" xr:uid="{EFD47441-0B9E-43E1-B91D-E5F7707ADD24}"/>
    <cellStyle name="Millares 2 21 3" xfId="2250" xr:uid="{00000000-0005-0000-0000-0000C9080000}"/>
    <cellStyle name="Millares 2 21 3 2" xfId="2251" xr:uid="{00000000-0005-0000-0000-0000CA080000}"/>
    <cellStyle name="Millares 2 21 3 2 2" xfId="11187" xr:uid="{107FA366-45B1-4874-A3BF-42B00AE78F0B}"/>
    <cellStyle name="Millares 2 21 3 2 3" xfId="7256" xr:uid="{46C147C3-B99A-4650-AFBA-150B5F8893F9}"/>
    <cellStyle name="Millares 2 21 3 3" xfId="9251" xr:uid="{FB735AE3-EA72-4A3D-81E4-88E4A69A3CE9}"/>
    <cellStyle name="Millares 2 21 3 4" xfId="5319" xr:uid="{1A0D4E06-996D-44DA-9E84-044A9B951D2E}"/>
    <cellStyle name="Millares 2 21 4" xfId="2252" xr:uid="{00000000-0005-0000-0000-0000CB080000}"/>
    <cellStyle name="Millares 2 21 4 2" xfId="10259" xr:uid="{EA6E75AB-3BE3-46CD-841B-7E0CAA45CBE8}"/>
    <cellStyle name="Millares 2 21 4 3" xfId="6328" xr:uid="{79F4EAD9-B687-4D80-969A-7ECC17EFF7B5}"/>
    <cellStyle name="Millares 2 21 5" xfId="8320" xr:uid="{36ACBBA7-5949-490E-B523-DCD650D65275}"/>
    <cellStyle name="Millares 2 21 6" xfId="4387" xr:uid="{1A946ACC-F03B-4A25-B2E2-24579C2A040B}"/>
    <cellStyle name="Millares 2 22" xfId="2253" xr:uid="{00000000-0005-0000-0000-0000CC080000}"/>
    <cellStyle name="Millares 2 22 2" xfId="2254" xr:uid="{00000000-0005-0000-0000-0000CD080000}"/>
    <cellStyle name="Millares 2 22 2 2" xfId="2255" xr:uid="{00000000-0005-0000-0000-0000CE080000}"/>
    <cellStyle name="Millares 2 22 2 2 2" xfId="11433" xr:uid="{788B4970-CA34-47F5-9E5B-67984068F1F1}"/>
    <cellStyle name="Millares 2 22 2 2 3" xfId="7502" xr:uid="{C62E6CAA-922D-478C-869F-1F498EAC28F1}"/>
    <cellStyle name="Millares 2 22 2 3" xfId="9497" xr:uid="{C020EC67-AC96-4557-956A-843E4ACBAC81}"/>
    <cellStyle name="Millares 2 22 2 4" xfId="5565" xr:uid="{95ABBD35-A20E-4FA3-8C57-1970A2F3E04E}"/>
    <cellStyle name="Millares 2 22 3" xfId="2256" xr:uid="{00000000-0005-0000-0000-0000CF080000}"/>
    <cellStyle name="Millares 2 22 3 2" xfId="10502" xr:uid="{DEE34135-133B-4786-9141-DBB692515FD7}"/>
    <cellStyle name="Millares 2 22 3 3" xfId="6571" xr:uid="{ADD1D4AE-6EE2-4780-832C-7F4999D08317}"/>
    <cellStyle name="Millares 2 22 4" xfId="8566" xr:uid="{58D9E2B0-8624-4E26-A07D-86EBBDE20B20}"/>
    <cellStyle name="Millares 2 22 5" xfId="4634" xr:uid="{C0B882E9-FDFB-4B26-84B2-48BA0EB6FEF0}"/>
    <cellStyle name="Millares 2 23" xfId="2257" xr:uid="{00000000-0005-0000-0000-0000D0080000}"/>
    <cellStyle name="Millares 2 23 2" xfId="2258" xr:uid="{00000000-0005-0000-0000-0000D1080000}"/>
    <cellStyle name="Millares 2 23 2 2" xfId="10975" xr:uid="{56DA025A-4926-4BF6-9C99-C4788C07CD5E}"/>
    <cellStyle name="Millares 2 23 2 3" xfId="7044" xr:uid="{7EC21526-A7F8-4FDD-AE44-30E55FD326F3}"/>
    <cellStyle name="Millares 2 23 3" xfId="9039" xr:uid="{2E05AADF-460A-4352-B0A6-227E3CEC7144}"/>
    <cellStyle name="Millares 2 23 4" xfId="5107" xr:uid="{E04B6510-A005-4D6D-AB9B-3D4456AF4E33}"/>
    <cellStyle name="Millares 2 24" xfId="2259" xr:uid="{00000000-0005-0000-0000-0000D2080000}"/>
    <cellStyle name="Millares 2 24 2" xfId="10047" xr:uid="{F15D54FE-2B15-4A04-9DD5-3867DDA5FD77}"/>
    <cellStyle name="Millares 2 24 3" xfId="6116" xr:uid="{E38C554E-4D6A-42BB-84F2-91C4F12E3BD9}"/>
    <cellStyle name="Millares 2 25" xfId="2260" xr:uid="{00000000-0005-0000-0000-0000D3080000}"/>
    <cellStyle name="Millares 2 25 2" xfId="8108" xr:uid="{4E648232-5987-4352-BCAB-2BC10E7FC6CE}"/>
    <cellStyle name="Millares 2 26" xfId="4175" xr:uid="{AAED5171-100D-420E-A907-B3B2F33D1721}"/>
    <cellStyle name="Millares 2 27" xfId="12060" xr:uid="{FBE6E149-9E12-426B-BE44-940ECF056242}"/>
    <cellStyle name="Millares 2 3" xfId="2261" xr:uid="{00000000-0005-0000-0000-0000D4080000}"/>
    <cellStyle name="Millares 2 3 10" xfId="2262" xr:uid="{00000000-0005-0000-0000-0000D5080000}"/>
    <cellStyle name="Millares 2 3 10 2" xfId="10260" xr:uid="{AA28C1A4-D194-4E24-91B8-0DE440CDCA88}"/>
    <cellStyle name="Millares 2 3 10 3" xfId="6329" xr:uid="{19954FC1-6DCC-45AA-BF77-C0ED17956E3D}"/>
    <cellStyle name="Millares 2 3 11" xfId="8321" xr:uid="{6A5A7457-60F7-4A47-BE31-1D9312779947}"/>
    <cellStyle name="Millares 2 3 12" xfId="4388" xr:uid="{33210C65-73A2-4551-B141-A701B429E8C8}"/>
    <cellStyle name="Millares 2 3 2" xfId="2263" xr:uid="{00000000-0005-0000-0000-0000D6080000}"/>
    <cellStyle name="Millares 2 3 2 2" xfId="2264" xr:uid="{00000000-0005-0000-0000-0000D7080000}"/>
    <cellStyle name="Millares 2 3 2 2 2" xfId="2265" xr:uid="{00000000-0005-0000-0000-0000D8080000}"/>
    <cellStyle name="Millares 2 3 2 2 2 2" xfId="2266" xr:uid="{00000000-0005-0000-0000-0000D9080000}"/>
    <cellStyle name="Millares 2 3 2 2 2 2 2" xfId="2267" xr:uid="{00000000-0005-0000-0000-0000DA080000}"/>
    <cellStyle name="Millares 2 3 2 2 2 2 2 2" xfId="2268" xr:uid="{00000000-0005-0000-0000-0000DB080000}"/>
    <cellStyle name="Millares 2 3 2 2 2 2 2 2 2" xfId="11649" xr:uid="{F8B16DBD-5D48-41CE-AE68-0D581D8DFF64}"/>
    <cellStyle name="Millares 2 3 2 2 2 2 2 2 3" xfId="7718" xr:uid="{AD0B3639-EF12-4A1E-87B2-BCB8CAF9AB65}"/>
    <cellStyle name="Millares 2 3 2 2 2 2 2 3" xfId="9713" xr:uid="{7B495E8D-C726-40B2-BD7E-4ED3177924A2}"/>
    <cellStyle name="Millares 2 3 2 2 2 2 2 4" xfId="5781" xr:uid="{EB2EFC49-3EA3-43B2-A912-270323C215E5}"/>
    <cellStyle name="Millares 2 3 2 2 2 2 3" xfId="2269" xr:uid="{00000000-0005-0000-0000-0000DC080000}"/>
    <cellStyle name="Millares 2 3 2 2 2 2 3 2" xfId="10718" xr:uid="{708F565E-06D8-475B-9473-9BB963DA777C}"/>
    <cellStyle name="Millares 2 3 2 2 2 2 3 3" xfId="6787" xr:uid="{A1B421FF-BEA2-4C70-94C3-059A34A940A2}"/>
    <cellStyle name="Millares 2 3 2 2 2 2 4" xfId="8782" xr:uid="{0C244D50-9E9A-4F7A-A2EB-9041A37150F9}"/>
    <cellStyle name="Millares 2 3 2 2 2 2 5" xfId="4850" xr:uid="{11D9F7AE-C8EF-4AB9-90D6-F940FCD14126}"/>
    <cellStyle name="Millares 2 3 2 2 2 3" xfId="2270" xr:uid="{00000000-0005-0000-0000-0000DD080000}"/>
    <cellStyle name="Millares 2 3 2 2 2 3 2" xfId="2271" xr:uid="{00000000-0005-0000-0000-0000DE080000}"/>
    <cellStyle name="Millares 2 3 2 2 2 3 2 2" xfId="11191" xr:uid="{27B1035C-5DFE-453A-8BD9-B6FCA3287486}"/>
    <cellStyle name="Millares 2 3 2 2 2 3 2 3" xfId="7260" xr:uid="{682AA0BB-399E-4547-BF9D-9F3490837C52}"/>
    <cellStyle name="Millares 2 3 2 2 2 3 3" xfId="9255" xr:uid="{C4B4F57B-3F45-4AB5-842F-3AC5383DA3C7}"/>
    <cellStyle name="Millares 2 3 2 2 2 3 4" xfId="5323" xr:uid="{790AB10A-FA10-45F4-94F7-DA45805EE681}"/>
    <cellStyle name="Millares 2 3 2 2 2 4" xfId="2272" xr:uid="{00000000-0005-0000-0000-0000DF080000}"/>
    <cellStyle name="Millares 2 3 2 2 2 4 2" xfId="10263" xr:uid="{63342D0F-FF6F-48C0-968F-41B3118E5098}"/>
    <cellStyle name="Millares 2 3 2 2 2 4 3" xfId="6332" xr:uid="{8D84CECA-4640-452C-BFAD-4256B65717AE}"/>
    <cellStyle name="Millares 2 3 2 2 2 5" xfId="8324" xr:uid="{35575556-2973-4949-99FD-336E4310A8B7}"/>
    <cellStyle name="Millares 2 3 2 2 2 6" xfId="4391" xr:uid="{D012A6C6-BF73-4120-BFCE-6FB3B300BB48}"/>
    <cellStyle name="Millares 2 3 2 2 3" xfId="2273" xr:uid="{00000000-0005-0000-0000-0000E0080000}"/>
    <cellStyle name="Millares 2 3 2 2 3 2" xfId="2274" xr:uid="{00000000-0005-0000-0000-0000E1080000}"/>
    <cellStyle name="Millares 2 3 2 2 3 2 2" xfId="2275" xr:uid="{00000000-0005-0000-0000-0000E2080000}"/>
    <cellStyle name="Millares 2 3 2 2 3 2 2 2" xfId="2276" xr:uid="{00000000-0005-0000-0000-0000E3080000}"/>
    <cellStyle name="Millares 2 3 2 2 3 2 2 2 2" xfId="11650" xr:uid="{88CD2460-2C73-4061-952B-0D4BEE4BFE62}"/>
    <cellStyle name="Millares 2 3 2 2 3 2 2 2 3" xfId="7719" xr:uid="{11507A3D-8783-4883-8532-5CB48ECD385A}"/>
    <cellStyle name="Millares 2 3 2 2 3 2 2 3" xfId="9714" xr:uid="{398D3162-C518-4BB1-AC56-CB56FA66AFDF}"/>
    <cellStyle name="Millares 2 3 2 2 3 2 2 4" xfId="5782" xr:uid="{F8454DBD-0E09-48DE-B128-1A440002FDBC}"/>
    <cellStyle name="Millares 2 3 2 2 3 2 3" xfId="2277" xr:uid="{00000000-0005-0000-0000-0000E4080000}"/>
    <cellStyle name="Millares 2 3 2 2 3 2 3 2" xfId="10719" xr:uid="{8CDDDC66-1115-4B01-A7EB-71C2D1963C98}"/>
    <cellStyle name="Millares 2 3 2 2 3 2 3 3" xfId="6788" xr:uid="{3282F1EF-5824-48F2-8F1F-AAA37E6ADD9C}"/>
    <cellStyle name="Millares 2 3 2 2 3 2 4" xfId="8783" xr:uid="{5472750B-2D54-47D5-8388-57EE521125E8}"/>
    <cellStyle name="Millares 2 3 2 2 3 2 5" xfId="4851" xr:uid="{B645684E-91D8-4FA9-BC8C-DD8F219DA626}"/>
    <cellStyle name="Millares 2 3 2 2 3 3" xfId="2278" xr:uid="{00000000-0005-0000-0000-0000E5080000}"/>
    <cellStyle name="Millares 2 3 2 2 3 3 2" xfId="2279" xr:uid="{00000000-0005-0000-0000-0000E6080000}"/>
    <cellStyle name="Millares 2 3 2 2 3 3 2 2" xfId="11192" xr:uid="{60F1E50A-454A-48FC-A75D-C2759241B7F1}"/>
    <cellStyle name="Millares 2 3 2 2 3 3 2 3" xfId="7261" xr:uid="{10E245EA-638A-4077-A062-6E24A46476A1}"/>
    <cellStyle name="Millares 2 3 2 2 3 3 3" xfId="9256" xr:uid="{5D3264F6-01B2-42CD-99E2-07F0FA342942}"/>
    <cellStyle name="Millares 2 3 2 2 3 3 4" xfId="5324" xr:uid="{BD9DFA6A-33D8-4C35-8C54-75CB3CB06995}"/>
    <cellStyle name="Millares 2 3 2 2 3 4" xfId="2280" xr:uid="{00000000-0005-0000-0000-0000E7080000}"/>
    <cellStyle name="Millares 2 3 2 2 3 4 2" xfId="10264" xr:uid="{A8D821A0-2400-41EC-B0C6-0C7AE76F66DD}"/>
    <cellStyle name="Millares 2 3 2 2 3 4 3" xfId="6333" xr:uid="{A606D43A-BA8B-4A67-9262-D306EE5F0FE4}"/>
    <cellStyle name="Millares 2 3 2 2 3 5" xfId="8325" xr:uid="{4EBA5E0F-A174-4710-9A13-FDCFE5550A85}"/>
    <cellStyle name="Millares 2 3 2 2 3 6" xfId="4392" xr:uid="{F5323A85-0E72-4A87-84B0-A2437FEFD91C}"/>
    <cellStyle name="Millares 2 3 2 2 4" xfId="2281" xr:uid="{00000000-0005-0000-0000-0000E8080000}"/>
    <cellStyle name="Millares 2 3 2 2 4 2" xfId="2282" xr:uid="{00000000-0005-0000-0000-0000E9080000}"/>
    <cellStyle name="Millares 2 3 2 2 4 2 2" xfId="2283" xr:uid="{00000000-0005-0000-0000-0000EA080000}"/>
    <cellStyle name="Millares 2 3 2 2 4 2 2 2" xfId="11648" xr:uid="{36DD0C7B-55BD-4C68-AD9A-50138AE48360}"/>
    <cellStyle name="Millares 2 3 2 2 4 2 2 3" xfId="7717" xr:uid="{6913BA4D-0B07-4AA4-9E4B-3C23516C9B2A}"/>
    <cellStyle name="Millares 2 3 2 2 4 2 3" xfId="9712" xr:uid="{3E7DD3C1-22AB-47DE-83E7-F5B3D92F0443}"/>
    <cellStyle name="Millares 2 3 2 2 4 2 4" xfId="5780" xr:uid="{05BD2EE3-5FB7-4E16-8181-05ECA8991AFC}"/>
    <cellStyle name="Millares 2 3 2 2 4 3" xfId="2284" xr:uid="{00000000-0005-0000-0000-0000EB080000}"/>
    <cellStyle name="Millares 2 3 2 2 4 3 2" xfId="10717" xr:uid="{2268686E-3260-4376-9002-86750EB63697}"/>
    <cellStyle name="Millares 2 3 2 2 4 3 3" xfId="6786" xr:uid="{5E9F9135-BB4C-4A43-AA33-FEB1D391FDDC}"/>
    <cellStyle name="Millares 2 3 2 2 4 4" xfId="8781" xr:uid="{33B74134-F135-49F1-BB58-E9A3878E0229}"/>
    <cellStyle name="Millares 2 3 2 2 4 5" xfId="4849" xr:uid="{970B885F-F0A2-4F13-AA33-7DA5870D71E5}"/>
    <cellStyle name="Millares 2 3 2 2 5" xfId="2285" xr:uid="{00000000-0005-0000-0000-0000EC080000}"/>
    <cellStyle name="Millares 2 3 2 2 5 2" xfId="2286" xr:uid="{00000000-0005-0000-0000-0000ED080000}"/>
    <cellStyle name="Millares 2 3 2 2 5 2 2" xfId="11190" xr:uid="{2CCAC266-FB8D-424C-8F6E-45D9711649F8}"/>
    <cellStyle name="Millares 2 3 2 2 5 2 3" xfId="7259" xr:uid="{495BE440-6F2F-4C1C-8719-D4136817428D}"/>
    <cellStyle name="Millares 2 3 2 2 5 3" xfId="9254" xr:uid="{6477E638-CA93-48A3-8B3C-CBCA7AA250CE}"/>
    <cellStyle name="Millares 2 3 2 2 5 4" xfId="5322" xr:uid="{AB7922F0-3231-45EB-91FB-1A4FB921C636}"/>
    <cellStyle name="Millares 2 3 2 2 6" xfId="2287" xr:uid="{00000000-0005-0000-0000-0000EE080000}"/>
    <cellStyle name="Millares 2 3 2 2 6 2" xfId="10262" xr:uid="{36102750-D087-4064-A774-73213C9F6E65}"/>
    <cellStyle name="Millares 2 3 2 2 6 3" xfId="6331" xr:uid="{CE65B661-F944-402E-BDBA-7B416FA08DE2}"/>
    <cellStyle name="Millares 2 3 2 2 7" xfId="8323" xr:uid="{A0CD667B-CBAC-409B-8A8C-443AE0E758F1}"/>
    <cellStyle name="Millares 2 3 2 2 8" xfId="4390" xr:uid="{293CABE5-D6A3-4DAD-BAFD-F1467104F4DB}"/>
    <cellStyle name="Millares 2 3 2 3" xfId="2288" xr:uid="{00000000-0005-0000-0000-0000EF080000}"/>
    <cellStyle name="Millares 2 3 2 3 2" xfId="2289" xr:uid="{00000000-0005-0000-0000-0000F0080000}"/>
    <cellStyle name="Millares 2 3 2 3 2 2" xfId="2290" xr:uid="{00000000-0005-0000-0000-0000F1080000}"/>
    <cellStyle name="Millares 2 3 2 3 2 2 2" xfId="2291" xr:uid="{00000000-0005-0000-0000-0000F2080000}"/>
    <cellStyle name="Millares 2 3 2 3 2 2 2 2" xfId="11651" xr:uid="{7BACD2B0-F118-41E3-96DB-E66186F7F5C8}"/>
    <cellStyle name="Millares 2 3 2 3 2 2 2 3" xfId="7720" xr:uid="{382F7B84-CC31-44BE-BE27-F1927FBA2B5A}"/>
    <cellStyle name="Millares 2 3 2 3 2 2 3" xfId="9715" xr:uid="{5E2B6667-6F30-4E39-817A-4BDC6F91FBB4}"/>
    <cellStyle name="Millares 2 3 2 3 2 2 4" xfId="5783" xr:uid="{272195CE-C96A-4729-BE71-BD7FA5493827}"/>
    <cellStyle name="Millares 2 3 2 3 2 3" xfId="2292" xr:uid="{00000000-0005-0000-0000-0000F3080000}"/>
    <cellStyle name="Millares 2 3 2 3 2 3 2" xfId="10720" xr:uid="{2059AFD5-C81F-4A0D-AF50-8F1F3178C4BC}"/>
    <cellStyle name="Millares 2 3 2 3 2 3 3" xfId="6789" xr:uid="{A30087C1-6FFC-461B-870E-BF3D79F9A213}"/>
    <cellStyle name="Millares 2 3 2 3 2 4" xfId="8784" xr:uid="{2BA28452-E11F-48C2-94F0-61A8DA4A4A11}"/>
    <cellStyle name="Millares 2 3 2 3 2 5" xfId="4852" xr:uid="{4EF4E2E5-277F-4ABB-9666-E60A79FB248C}"/>
    <cellStyle name="Millares 2 3 2 3 3" xfId="2293" xr:uid="{00000000-0005-0000-0000-0000F4080000}"/>
    <cellStyle name="Millares 2 3 2 3 3 2" xfId="2294" xr:uid="{00000000-0005-0000-0000-0000F5080000}"/>
    <cellStyle name="Millares 2 3 2 3 3 2 2" xfId="11193" xr:uid="{95ABFC0F-9CD3-4524-BB7C-03F759C1E12F}"/>
    <cellStyle name="Millares 2 3 2 3 3 2 3" xfId="7262" xr:uid="{30FBDCC0-45E7-4ED7-88C0-465604FB57D9}"/>
    <cellStyle name="Millares 2 3 2 3 3 3" xfId="9257" xr:uid="{7093117A-B3A8-4BB1-AB9C-DA181A05B653}"/>
    <cellStyle name="Millares 2 3 2 3 3 4" xfId="5325" xr:uid="{CDC1A3D7-7475-4BF5-BE2F-4BDB7534FBAD}"/>
    <cellStyle name="Millares 2 3 2 3 4" xfId="2295" xr:uid="{00000000-0005-0000-0000-0000F6080000}"/>
    <cellStyle name="Millares 2 3 2 3 4 2" xfId="10265" xr:uid="{E5BEAD55-CD06-4767-9212-0CC72CD035C3}"/>
    <cellStyle name="Millares 2 3 2 3 4 3" xfId="6334" xr:uid="{5286CCB2-90E1-42AA-B1D9-456B5A3A1ACE}"/>
    <cellStyle name="Millares 2 3 2 3 5" xfId="8326" xr:uid="{4366DC33-0AD3-46FB-AFA2-11BD1F6B9295}"/>
    <cellStyle name="Millares 2 3 2 3 6" xfId="4393" xr:uid="{1F2F66E7-14E0-407C-A24C-2296354ED497}"/>
    <cellStyle name="Millares 2 3 2 4" xfId="2296" xr:uid="{00000000-0005-0000-0000-0000F7080000}"/>
    <cellStyle name="Millares 2 3 2 4 2" xfId="2297" xr:uid="{00000000-0005-0000-0000-0000F8080000}"/>
    <cellStyle name="Millares 2 3 2 4 2 2" xfId="2298" xr:uid="{00000000-0005-0000-0000-0000F9080000}"/>
    <cellStyle name="Millares 2 3 2 4 2 2 2" xfId="2299" xr:uid="{00000000-0005-0000-0000-0000FA080000}"/>
    <cellStyle name="Millares 2 3 2 4 2 2 2 2" xfId="11652" xr:uid="{4E4E2306-2CD5-41D7-BD98-F615F99D8174}"/>
    <cellStyle name="Millares 2 3 2 4 2 2 2 3" xfId="7721" xr:uid="{B7EE6642-222F-4A13-94A6-880462F978F6}"/>
    <cellStyle name="Millares 2 3 2 4 2 2 3" xfId="9716" xr:uid="{03C0CBEB-CC9E-4176-8761-3114872F9E69}"/>
    <cellStyle name="Millares 2 3 2 4 2 2 4" xfId="5784" xr:uid="{1693CFDE-9790-42EC-8F6C-EBBDB0726B65}"/>
    <cellStyle name="Millares 2 3 2 4 2 3" xfId="2300" xr:uid="{00000000-0005-0000-0000-0000FB080000}"/>
    <cellStyle name="Millares 2 3 2 4 2 3 2" xfId="10721" xr:uid="{024B76A6-20D8-4FFD-A8F2-43A9B339EBD5}"/>
    <cellStyle name="Millares 2 3 2 4 2 3 3" xfId="6790" xr:uid="{14964CC6-AA36-4AE5-A18E-443F28732CD8}"/>
    <cellStyle name="Millares 2 3 2 4 2 4" xfId="8785" xr:uid="{7C78BCF6-0585-42C8-A021-E02E9AD16BEB}"/>
    <cellStyle name="Millares 2 3 2 4 2 5" xfId="4853" xr:uid="{CE625229-85CD-4897-B390-BEA3E3A7D962}"/>
    <cellStyle name="Millares 2 3 2 4 3" xfId="2301" xr:uid="{00000000-0005-0000-0000-0000FC080000}"/>
    <cellStyle name="Millares 2 3 2 4 3 2" xfId="2302" xr:uid="{00000000-0005-0000-0000-0000FD080000}"/>
    <cellStyle name="Millares 2 3 2 4 3 2 2" xfId="11194" xr:uid="{69A30D25-7C8F-4799-9E33-AE7A030FDB46}"/>
    <cellStyle name="Millares 2 3 2 4 3 2 3" xfId="7263" xr:uid="{AE898BCF-7839-4FE1-92A9-C8D82995D44B}"/>
    <cellStyle name="Millares 2 3 2 4 3 3" xfId="9258" xr:uid="{767BC60A-93A9-4D09-B88A-84119C1AFF03}"/>
    <cellStyle name="Millares 2 3 2 4 3 4" xfId="5326" xr:uid="{F7AEE9ED-4F21-45F2-8F20-31560A827A7B}"/>
    <cellStyle name="Millares 2 3 2 4 4" xfId="2303" xr:uid="{00000000-0005-0000-0000-0000FE080000}"/>
    <cellStyle name="Millares 2 3 2 4 4 2" xfId="10266" xr:uid="{FAA31F9F-E85C-4239-AEBC-33988EDFBE17}"/>
    <cellStyle name="Millares 2 3 2 4 4 3" xfId="6335" xr:uid="{C7E2AC2E-3B58-46D1-A680-96C430847E98}"/>
    <cellStyle name="Millares 2 3 2 4 5" xfId="8327" xr:uid="{0AE2581E-2B3B-4B6C-9CEA-A680D8C4E9B5}"/>
    <cellStyle name="Millares 2 3 2 4 6" xfId="4394" xr:uid="{3B006A2D-1C95-48D6-8BED-5578E31FF0A6}"/>
    <cellStyle name="Millares 2 3 2 5" xfId="2304" xr:uid="{00000000-0005-0000-0000-0000FF080000}"/>
    <cellStyle name="Millares 2 3 2 5 2" xfId="2305" xr:uid="{00000000-0005-0000-0000-000000090000}"/>
    <cellStyle name="Millares 2 3 2 5 2 2" xfId="2306" xr:uid="{00000000-0005-0000-0000-000001090000}"/>
    <cellStyle name="Millares 2 3 2 5 2 2 2" xfId="11647" xr:uid="{AB90C017-CD7A-4260-A1AD-A4ABE527451A}"/>
    <cellStyle name="Millares 2 3 2 5 2 2 3" xfId="7716" xr:uid="{5FCB1AB9-E883-4AD3-9622-2A320B93E04C}"/>
    <cellStyle name="Millares 2 3 2 5 2 3" xfId="9711" xr:uid="{47AED344-B50E-4DD4-BA72-1BAA93B014B1}"/>
    <cellStyle name="Millares 2 3 2 5 2 4" xfId="5779" xr:uid="{D996B6C5-45B9-49E0-9CE2-BCD687470FED}"/>
    <cellStyle name="Millares 2 3 2 5 3" xfId="2307" xr:uid="{00000000-0005-0000-0000-000002090000}"/>
    <cellStyle name="Millares 2 3 2 5 3 2" xfId="10716" xr:uid="{382910FA-2B2A-4C6B-AEBD-F57B25D05065}"/>
    <cellStyle name="Millares 2 3 2 5 3 3" xfId="6785" xr:uid="{C4C70113-D422-4DD7-9871-57B8281183A1}"/>
    <cellStyle name="Millares 2 3 2 5 4" xfId="8780" xr:uid="{326EFE17-A268-4DC8-BB81-1261D8F2C9B5}"/>
    <cellStyle name="Millares 2 3 2 5 5" xfId="4848" xr:uid="{16726DA6-751A-473D-8A6A-2C3D56F2CE33}"/>
    <cellStyle name="Millares 2 3 2 6" xfId="2308" xr:uid="{00000000-0005-0000-0000-000003090000}"/>
    <cellStyle name="Millares 2 3 2 6 2" xfId="2309" xr:uid="{00000000-0005-0000-0000-000004090000}"/>
    <cellStyle name="Millares 2 3 2 6 2 2" xfId="11189" xr:uid="{EFD972C4-D248-482F-AC19-481847F70B23}"/>
    <cellStyle name="Millares 2 3 2 6 2 3" xfId="7258" xr:uid="{D871BEE1-45AD-4341-97C4-BBC382D3E075}"/>
    <cellStyle name="Millares 2 3 2 6 3" xfId="9253" xr:uid="{B15977BE-6907-4266-A4D2-04B6223CFBBA}"/>
    <cellStyle name="Millares 2 3 2 6 4" xfId="5321" xr:uid="{FD89D13C-944C-4F6A-9919-FD65D0CA7D23}"/>
    <cellStyle name="Millares 2 3 2 7" xfId="2310" xr:uid="{00000000-0005-0000-0000-000005090000}"/>
    <cellStyle name="Millares 2 3 2 7 2" xfId="10261" xr:uid="{A18F11C9-194E-4074-A484-C6790C3E8AD5}"/>
    <cellStyle name="Millares 2 3 2 7 3" xfId="6330" xr:uid="{CA29BCFA-C3B8-42F8-8461-3AC8BA6E23AE}"/>
    <cellStyle name="Millares 2 3 2 8" xfId="8322" xr:uid="{1A683507-D116-4524-95A0-4D335351405C}"/>
    <cellStyle name="Millares 2 3 2 9" xfId="4389" xr:uid="{85103CA8-EAFD-4102-8012-C7E8F7C90A8D}"/>
    <cellStyle name="Millares 2 3 3" xfId="2311" xr:uid="{00000000-0005-0000-0000-000006090000}"/>
    <cellStyle name="Millares 2 3 3 2" xfId="2312" xr:uid="{00000000-0005-0000-0000-000007090000}"/>
    <cellStyle name="Millares 2 3 3 2 2" xfId="2313" xr:uid="{00000000-0005-0000-0000-000008090000}"/>
    <cellStyle name="Millares 2 3 3 2 2 2" xfId="2314" xr:uid="{00000000-0005-0000-0000-000009090000}"/>
    <cellStyle name="Millares 2 3 3 2 2 2 2" xfId="2315" xr:uid="{00000000-0005-0000-0000-00000A090000}"/>
    <cellStyle name="Millares 2 3 3 2 2 2 2 2" xfId="2316" xr:uid="{00000000-0005-0000-0000-00000B090000}"/>
    <cellStyle name="Millares 2 3 3 2 2 2 2 2 2" xfId="11655" xr:uid="{9BC6E5B9-322F-4EB6-B259-A6206C852E08}"/>
    <cellStyle name="Millares 2 3 3 2 2 2 2 2 3" xfId="7724" xr:uid="{A47EE653-BE09-41C6-8EF6-D18583A443E5}"/>
    <cellStyle name="Millares 2 3 3 2 2 2 2 3" xfId="9719" xr:uid="{29756E71-C687-4024-98BA-6488F28B1F0B}"/>
    <cellStyle name="Millares 2 3 3 2 2 2 2 4" xfId="5787" xr:uid="{CDD69162-F4F1-471B-B4BD-34EA07924507}"/>
    <cellStyle name="Millares 2 3 3 2 2 2 3" xfId="2317" xr:uid="{00000000-0005-0000-0000-00000C090000}"/>
    <cellStyle name="Millares 2 3 3 2 2 2 3 2" xfId="10724" xr:uid="{3618BB65-4FB2-4C75-BFF8-480273B109FC}"/>
    <cellStyle name="Millares 2 3 3 2 2 2 3 3" xfId="6793" xr:uid="{2A1D7ADC-7E7C-44F1-AC9B-B8D41279279A}"/>
    <cellStyle name="Millares 2 3 3 2 2 2 4" xfId="8788" xr:uid="{DA37AA92-583D-48C4-886C-6D334E13454F}"/>
    <cellStyle name="Millares 2 3 3 2 2 2 5" xfId="4856" xr:uid="{69201E7D-989E-4F85-BD78-CC4047CD0B66}"/>
    <cellStyle name="Millares 2 3 3 2 2 3" xfId="2318" xr:uid="{00000000-0005-0000-0000-00000D090000}"/>
    <cellStyle name="Millares 2 3 3 2 2 3 2" xfId="2319" xr:uid="{00000000-0005-0000-0000-00000E090000}"/>
    <cellStyle name="Millares 2 3 3 2 2 3 2 2" xfId="11197" xr:uid="{C9184928-C1E8-48BE-974F-C680274FA888}"/>
    <cellStyle name="Millares 2 3 3 2 2 3 2 3" xfId="7266" xr:uid="{93D583CA-CCE4-4044-9177-D01F58D1E069}"/>
    <cellStyle name="Millares 2 3 3 2 2 3 3" xfId="9261" xr:uid="{CFE81DA4-9825-4375-A4D1-7F156BC68FF0}"/>
    <cellStyle name="Millares 2 3 3 2 2 3 4" xfId="5329" xr:uid="{D2E734E6-20F2-4493-801D-EDF9DDC17BE2}"/>
    <cellStyle name="Millares 2 3 3 2 2 4" xfId="2320" xr:uid="{00000000-0005-0000-0000-00000F090000}"/>
    <cellStyle name="Millares 2 3 3 2 2 4 2" xfId="10269" xr:uid="{2F6DB162-7203-4F40-82F9-81A30FC495E6}"/>
    <cellStyle name="Millares 2 3 3 2 2 4 3" xfId="6338" xr:uid="{569BB2A5-A600-4F54-9B05-E9A0167553FF}"/>
    <cellStyle name="Millares 2 3 3 2 2 5" xfId="8330" xr:uid="{03E55577-0135-4E2E-BF6B-B84558B914B7}"/>
    <cellStyle name="Millares 2 3 3 2 2 6" xfId="4397" xr:uid="{3D0F8E2F-97EA-45C1-91B1-8A21FEA00ACA}"/>
    <cellStyle name="Millares 2 3 3 2 3" xfId="2321" xr:uid="{00000000-0005-0000-0000-000010090000}"/>
    <cellStyle name="Millares 2 3 3 2 3 2" xfId="2322" xr:uid="{00000000-0005-0000-0000-000011090000}"/>
    <cellStyle name="Millares 2 3 3 2 3 2 2" xfId="2323" xr:uid="{00000000-0005-0000-0000-000012090000}"/>
    <cellStyle name="Millares 2 3 3 2 3 2 2 2" xfId="2324" xr:uid="{00000000-0005-0000-0000-000013090000}"/>
    <cellStyle name="Millares 2 3 3 2 3 2 2 2 2" xfId="11656" xr:uid="{5642422C-75ED-4F24-A7FD-7A95A6D70FC0}"/>
    <cellStyle name="Millares 2 3 3 2 3 2 2 2 3" xfId="7725" xr:uid="{6EEA51D9-E847-4697-A767-F0E79F09CDFF}"/>
    <cellStyle name="Millares 2 3 3 2 3 2 2 3" xfId="9720" xr:uid="{ED2EC113-7C10-40AE-8A5F-239FDEDC46D4}"/>
    <cellStyle name="Millares 2 3 3 2 3 2 2 4" xfId="5788" xr:uid="{8B6D61FA-208C-45ED-B354-408C6BF685F7}"/>
    <cellStyle name="Millares 2 3 3 2 3 2 3" xfId="2325" xr:uid="{00000000-0005-0000-0000-000014090000}"/>
    <cellStyle name="Millares 2 3 3 2 3 2 3 2" xfId="10725" xr:uid="{59C090A8-6776-4B6E-9222-72E41BC9ABBC}"/>
    <cellStyle name="Millares 2 3 3 2 3 2 3 3" xfId="6794" xr:uid="{9113E80D-9418-4E1C-8B3C-29C38D40B8D3}"/>
    <cellStyle name="Millares 2 3 3 2 3 2 4" xfId="8789" xr:uid="{69613066-9461-45E4-9C2A-561F296BD7C0}"/>
    <cellStyle name="Millares 2 3 3 2 3 2 5" xfId="4857" xr:uid="{71DF356A-9E30-4392-BF04-3D15D59E79E4}"/>
    <cellStyle name="Millares 2 3 3 2 3 3" xfId="2326" xr:uid="{00000000-0005-0000-0000-000015090000}"/>
    <cellStyle name="Millares 2 3 3 2 3 3 2" xfId="2327" xr:uid="{00000000-0005-0000-0000-000016090000}"/>
    <cellStyle name="Millares 2 3 3 2 3 3 2 2" xfId="11198" xr:uid="{685B0E88-E119-4FBC-828E-FBF20996183C}"/>
    <cellStyle name="Millares 2 3 3 2 3 3 2 3" xfId="7267" xr:uid="{36F81678-86A8-4C08-A15A-FD1A5C695EB3}"/>
    <cellStyle name="Millares 2 3 3 2 3 3 3" xfId="9262" xr:uid="{8E07BEA4-AF6A-415C-B378-B5D56A56C3A1}"/>
    <cellStyle name="Millares 2 3 3 2 3 3 4" xfId="5330" xr:uid="{1FDCD0F0-DCE0-45CA-9DF1-DCB1C367A13C}"/>
    <cellStyle name="Millares 2 3 3 2 3 4" xfId="2328" xr:uid="{00000000-0005-0000-0000-000017090000}"/>
    <cellStyle name="Millares 2 3 3 2 3 4 2" xfId="10270" xr:uid="{D93E697E-575A-45FA-8B43-4F1F42B14256}"/>
    <cellStyle name="Millares 2 3 3 2 3 4 3" xfId="6339" xr:uid="{5A016F5F-CA89-4087-8BB7-990A4B156A2E}"/>
    <cellStyle name="Millares 2 3 3 2 3 5" xfId="8331" xr:uid="{68657DDD-48E1-4984-A8EF-ECD55EEF9631}"/>
    <cellStyle name="Millares 2 3 3 2 3 6" xfId="4398" xr:uid="{8004FF92-9482-49E7-8C4C-2CBCF2774064}"/>
    <cellStyle name="Millares 2 3 3 2 4" xfId="2329" xr:uid="{00000000-0005-0000-0000-000018090000}"/>
    <cellStyle name="Millares 2 3 3 2 4 2" xfId="2330" xr:uid="{00000000-0005-0000-0000-000019090000}"/>
    <cellStyle name="Millares 2 3 3 2 4 2 2" xfId="2331" xr:uid="{00000000-0005-0000-0000-00001A090000}"/>
    <cellStyle name="Millares 2 3 3 2 4 2 2 2" xfId="11654" xr:uid="{C2F0C584-581D-4A63-9B7E-DA730E74BBBE}"/>
    <cellStyle name="Millares 2 3 3 2 4 2 2 3" xfId="7723" xr:uid="{AB53EAA2-B437-485D-9E5C-DD4063F082D6}"/>
    <cellStyle name="Millares 2 3 3 2 4 2 3" xfId="9718" xr:uid="{E33246F9-113A-4354-ACF0-2C5BA14D8E80}"/>
    <cellStyle name="Millares 2 3 3 2 4 2 4" xfId="5786" xr:uid="{51B1AD02-E684-45A3-B627-F67F1EC54204}"/>
    <cellStyle name="Millares 2 3 3 2 4 3" xfId="2332" xr:uid="{00000000-0005-0000-0000-00001B090000}"/>
    <cellStyle name="Millares 2 3 3 2 4 3 2" xfId="10723" xr:uid="{33A198AE-8E4F-4FA5-B828-0D09E5803631}"/>
    <cellStyle name="Millares 2 3 3 2 4 3 3" xfId="6792" xr:uid="{92B8F28E-7408-4247-8416-5C4E1C3EA2F2}"/>
    <cellStyle name="Millares 2 3 3 2 4 4" xfId="8787" xr:uid="{11537DC2-C4D9-4A0A-89E1-115EDEEFE4FB}"/>
    <cellStyle name="Millares 2 3 3 2 4 5" xfId="4855" xr:uid="{BD7F4C1E-C795-49FC-BFCD-8A211C4B2EA7}"/>
    <cellStyle name="Millares 2 3 3 2 5" xfId="2333" xr:uid="{00000000-0005-0000-0000-00001C090000}"/>
    <cellStyle name="Millares 2 3 3 2 5 2" xfId="2334" xr:uid="{00000000-0005-0000-0000-00001D090000}"/>
    <cellStyle name="Millares 2 3 3 2 5 2 2" xfId="11196" xr:uid="{DF939A38-50FD-4928-92AC-036A66D6E940}"/>
    <cellStyle name="Millares 2 3 3 2 5 2 3" xfId="7265" xr:uid="{B4D6C37B-8B96-4914-8D8F-E278F28CB652}"/>
    <cellStyle name="Millares 2 3 3 2 5 3" xfId="9260" xr:uid="{A1580850-5E43-4DDA-9BCA-79F148CB4BE6}"/>
    <cellStyle name="Millares 2 3 3 2 5 4" xfId="5328" xr:uid="{F0697087-E9D2-4230-90D9-4358E89A3235}"/>
    <cellStyle name="Millares 2 3 3 2 6" xfId="2335" xr:uid="{00000000-0005-0000-0000-00001E090000}"/>
    <cellStyle name="Millares 2 3 3 2 6 2" xfId="10268" xr:uid="{19D7A91D-B086-46E7-823B-7E6C3EE9BBB4}"/>
    <cellStyle name="Millares 2 3 3 2 6 3" xfId="6337" xr:uid="{B6694676-A69B-4F7F-B737-A89263DA75AE}"/>
    <cellStyle name="Millares 2 3 3 2 7" xfId="8329" xr:uid="{F3DCF159-CCBF-4249-A190-0FD839328586}"/>
    <cellStyle name="Millares 2 3 3 2 8" xfId="4396" xr:uid="{45A4E434-1F1B-45E0-AF68-DD55EE41365D}"/>
    <cellStyle name="Millares 2 3 3 3" xfId="2336" xr:uid="{00000000-0005-0000-0000-00001F090000}"/>
    <cellStyle name="Millares 2 3 3 3 2" xfId="2337" xr:uid="{00000000-0005-0000-0000-000020090000}"/>
    <cellStyle name="Millares 2 3 3 3 2 2" xfId="2338" xr:uid="{00000000-0005-0000-0000-000021090000}"/>
    <cellStyle name="Millares 2 3 3 3 2 2 2" xfId="2339" xr:uid="{00000000-0005-0000-0000-000022090000}"/>
    <cellStyle name="Millares 2 3 3 3 2 2 2 2" xfId="11657" xr:uid="{1F0E9826-FF07-45F7-A4DA-B60396B19982}"/>
    <cellStyle name="Millares 2 3 3 3 2 2 2 3" xfId="7726" xr:uid="{2E38C639-A91F-4281-9DB1-6D8B7590C182}"/>
    <cellStyle name="Millares 2 3 3 3 2 2 3" xfId="9721" xr:uid="{FF691AAD-D4AD-4CCC-8CE6-3650208406A2}"/>
    <cellStyle name="Millares 2 3 3 3 2 2 4" xfId="5789" xr:uid="{781CC554-1635-4EF8-B01B-F449C5211E04}"/>
    <cellStyle name="Millares 2 3 3 3 2 3" xfId="2340" xr:uid="{00000000-0005-0000-0000-000023090000}"/>
    <cellStyle name="Millares 2 3 3 3 2 3 2" xfId="10726" xr:uid="{4B7C7866-94CD-4BCA-965C-BB75587E7B67}"/>
    <cellStyle name="Millares 2 3 3 3 2 3 3" xfId="6795" xr:uid="{270F80D5-FF54-43B8-8F20-52D9F4C461FC}"/>
    <cellStyle name="Millares 2 3 3 3 2 4" xfId="8790" xr:uid="{09617AA3-0470-44F2-A090-39B881A5076A}"/>
    <cellStyle name="Millares 2 3 3 3 2 5" xfId="4858" xr:uid="{C1E52E36-B2FE-4965-9F6C-11ADE4930ABA}"/>
    <cellStyle name="Millares 2 3 3 3 3" xfId="2341" xr:uid="{00000000-0005-0000-0000-000024090000}"/>
    <cellStyle name="Millares 2 3 3 3 3 2" xfId="2342" xr:uid="{00000000-0005-0000-0000-000025090000}"/>
    <cellStyle name="Millares 2 3 3 3 3 2 2" xfId="11199" xr:uid="{249FA7E7-5521-41D0-BBBA-4FBF6CEFB019}"/>
    <cellStyle name="Millares 2 3 3 3 3 2 3" xfId="7268" xr:uid="{9C60DE73-3059-4CDE-A4EF-453C7F1CD0CC}"/>
    <cellStyle name="Millares 2 3 3 3 3 3" xfId="9263" xr:uid="{1C9FACBC-CE6F-4F3E-9215-132FB1955562}"/>
    <cellStyle name="Millares 2 3 3 3 3 4" xfId="5331" xr:uid="{A17992DC-E67A-480D-B4D0-3CA03CCDA5D0}"/>
    <cellStyle name="Millares 2 3 3 3 4" xfId="2343" xr:uid="{00000000-0005-0000-0000-000026090000}"/>
    <cellStyle name="Millares 2 3 3 3 4 2" xfId="10271" xr:uid="{FD443F63-9A0B-4C0B-ABCA-9E90D6B0C5D0}"/>
    <cellStyle name="Millares 2 3 3 3 4 3" xfId="6340" xr:uid="{C4DC9946-795D-4191-BBC9-8958D147C834}"/>
    <cellStyle name="Millares 2 3 3 3 5" xfId="8332" xr:uid="{83EE1A28-17BE-422C-B056-B313F6FB0EF9}"/>
    <cellStyle name="Millares 2 3 3 3 6" xfId="4399" xr:uid="{3A323295-E7A1-4A62-8EAB-1C8E1109DF30}"/>
    <cellStyle name="Millares 2 3 3 4" xfId="2344" xr:uid="{00000000-0005-0000-0000-000027090000}"/>
    <cellStyle name="Millares 2 3 3 4 2" xfId="2345" xr:uid="{00000000-0005-0000-0000-000028090000}"/>
    <cellStyle name="Millares 2 3 3 4 2 2" xfId="2346" xr:uid="{00000000-0005-0000-0000-000029090000}"/>
    <cellStyle name="Millares 2 3 3 4 2 2 2" xfId="2347" xr:uid="{00000000-0005-0000-0000-00002A090000}"/>
    <cellStyle name="Millares 2 3 3 4 2 2 2 2" xfId="11658" xr:uid="{79007F0F-9ECF-4028-A278-3E3782F29FFF}"/>
    <cellStyle name="Millares 2 3 3 4 2 2 2 3" xfId="7727" xr:uid="{74D35EAF-018E-4607-9A16-9BACFB4C9992}"/>
    <cellStyle name="Millares 2 3 3 4 2 2 3" xfId="9722" xr:uid="{1C9F14E4-F3E3-4F11-AF9C-508751A8DE46}"/>
    <cellStyle name="Millares 2 3 3 4 2 2 4" xfId="5790" xr:uid="{270B94E3-0A0B-4C8C-A0BE-BE3EB19E9425}"/>
    <cellStyle name="Millares 2 3 3 4 2 3" xfId="2348" xr:uid="{00000000-0005-0000-0000-00002B090000}"/>
    <cellStyle name="Millares 2 3 3 4 2 3 2" xfId="10727" xr:uid="{0E9D730F-8EF0-491F-8DB9-C58C8AFC3E78}"/>
    <cellStyle name="Millares 2 3 3 4 2 3 3" xfId="6796" xr:uid="{0057144C-0CAF-4EDF-B5AD-E8FFAB701565}"/>
    <cellStyle name="Millares 2 3 3 4 2 4" xfId="8791" xr:uid="{A138652B-AEA0-4C71-B091-813E8D6C98F2}"/>
    <cellStyle name="Millares 2 3 3 4 2 5" xfId="4859" xr:uid="{DBE4AFD5-6F34-48DD-9FF5-3BB318ED4410}"/>
    <cellStyle name="Millares 2 3 3 4 3" xfId="2349" xr:uid="{00000000-0005-0000-0000-00002C090000}"/>
    <cellStyle name="Millares 2 3 3 4 3 2" xfId="2350" xr:uid="{00000000-0005-0000-0000-00002D090000}"/>
    <cellStyle name="Millares 2 3 3 4 3 2 2" xfId="11200" xr:uid="{0037A78B-3959-45EB-963B-E3F7B1959C1E}"/>
    <cellStyle name="Millares 2 3 3 4 3 2 3" xfId="7269" xr:uid="{CF667EAF-E7C8-465E-B857-9CFE52E6AFCB}"/>
    <cellStyle name="Millares 2 3 3 4 3 3" xfId="9264" xr:uid="{049723E6-1B3B-4C4C-B638-D233FD70ADE5}"/>
    <cellStyle name="Millares 2 3 3 4 3 4" xfId="5332" xr:uid="{1F5CD3A1-1E40-4D23-82BA-A4B7800323CD}"/>
    <cellStyle name="Millares 2 3 3 4 4" xfId="2351" xr:uid="{00000000-0005-0000-0000-00002E090000}"/>
    <cellStyle name="Millares 2 3 3 4 4 2" xfId="10272" xr:uid="{CC32DB90-F45F-4BBF-A252-6DE722856C0A}"/>
    <cellStyle name="Millares 2 3 3 4 4 3" xfId="6341" xr:uid="{1B3F4B1C-25D5-4669-940C-CEE94371E5B7}"/>
    <cellStyle name="Millares 2 3 3 4 5" xfId="8333" xr:uid="{E68E6200-E33B-4C88-99DC-F723773E4B55}"/>
    <cellStyle name="Millares 2 3 3 4 6" xfId="4400" xr:uid="{B5A0D4EA-2AF2-457B-B811-2C49439BBE21}"/>
    <cellStyle name="Millares 2 3 3 5" xfId="2352" xr:uid="{00000000-0005-0000-0000-00002F090000}"/>
    <cellStyle name="Millares 2 3 3 5 2" xfId="2353" xr:uid="{00000000-0005-0000-0000-000030090000}"/>
    <cellStyle name="Millares 2 3 3 5 2 2" xfId="2354" xr:uid="{00000000-0005-0000-0000-000031090000}"/>
    <cellStyle name="Millares 2 3 3 5 2 2 2" xfId="11653" xr:uid="{EE04D2CF-809C-4D8C-A614-432E9F7F4044}"/>
    <cellStyle name="Millares 2 3 3 5 2 2 3" xfId="7722" xr:uid="{F6723E4D-0DC3-479A-9227-67087C26A549}"/>
    <cellStyle name="Millares 2 3 3 5 2 3" xfId="9717" xr:uid="{6F308E8C-7FD6-423B-B148-F0448CDDCB47}"/>
    <cellStyle name="Millares 2 3 3 5 2 4" xfId="5785" xr:uid="{D29EA622-C370-43CC-80EF-9126972814EF}"/>
    <cellStyle name="Millares 2 3 3 5 3" xfId="2355" xr:uid="{00000000-0005-0000-0000-000032090000}"/>
    <cellStyle name="Millares 2 3 3 5 3 2" xfId="10722" xr:uid="{A15368B0-9CD3-427F-AFCA-7EA70A3719F5}"/>
    <cellStyle name="Millares 2 3 3 5 3 3" xfId="6791" xr:uid="{898A0643-93EE-45EE-80D4-9F19A2FC3A7A}"/>
    <cellStyle name="Millares 2 3 3 5 4" xfId="8786" xr:uid="{8FE26582-265E-4ED9-A0D4-D6CBE08B5BEB}"/>
    <cellStyle name="Millares 2 3 3 5 5" xfId="4854" xr:uid="{E6E36858-DBA6-49EC-9DCC-F2B6ECD14305}"/>
    <cellStyle name="Millares 2 3 3 6" xfId="2356" xr:uid="{00000000-0005-0000-0000-000033090000}"/>
    <cellStyle name="Millares 2 3 3 6 2" xfId="2357" xr:uid="{00000000-0005-0000-0000-000034090000}"/>
    <cellStyle name="Millares 2 3 3 6 2 2" xfId="11195" xr:uid="{13EBDE54-0D25-42F1-9963-08E1D9BDDB9D}"/>
    <cellStyle name="Millares 2 3 3 6 2 3" xfId="7264" xr:uid="{FE5307FB-C2AF-4628-AFF9-761A72ECDD70}"/>
    <cellStyle name="Millares 2 3 3 6 3" xfId="9259" xr:uid="{9A1A87F0-FF77-4A99-B73E-B68F62924161}"/>
    <cellStyle name="Millares 2 3 3 6 4" xfId="5327" xr:uid="{CBF7C8A7-6131-47F5-9C4B-D23C563412FE}"/>
    <cellStyle name="Millares 2 3 3 7" xfId="2358" xr:uid="{00000000-0005-0000-0000-000035090000}"/>
    <cellStyle name="Millares 2 3 3 7 2" xfId="10267" xr:uid="{7B65BBE6-E65F-48C5-B35E-385FC3979CCE}"/>
    <cellStyle name="Millares 2 3 3 7 3" xfId="6336" xr:uid="{212F1F33-F630-44A7-865D-FEE6F4C8E6EF}"/>
    <cellStyle name="Millares 2 3 3 8" xfId="8328" xr:uid="{5379F75F-0266-4516-B795-498B88E820D0}"/>
    <cellStyle name="Millares 2 3 3 9" xfId="4395" xr:uid="{FAE30158-77BB-4DF0-B1C6-642B7594BA8A}"/>
    <cellStyle name="Millares 2 3 4" xfId="2359" xr:uid="{00000000-0005-0000-0000-000036090000}"/>
    <cellStyle name="Millares 2 3 4 2" xfId="2360" xr:uid="{00000000-0005-0000-0000-000037090000}"/>
    <cellStyle name="Millares 2 3 4 2 2" xfId="2361" xr:uid="{00000000-0005-0000-0000-000038090000}"/>
    <cellStyle name="Millares 2 3 4 2 2 2" xfId="2362" xr:uid="{00000000-0005-0000-0000-000039090000}"/>
    <cellStyle name="Millares 2 3 4 2 2 2 2" xfId="2363" xr:uid="{00000000-0005-0000-0000-00003A090000}"/>
    <cellStyle name="Millares 2 3 4 2 2 2 2 2" xfId="2364" xr:uid="{00000000-0005-0000-0000-00003B090000}"/>
    <cellStyle name="Millares 2 3 4 2 2 2 2 2 2" xfId="11661" xr:uid="{0C81F811-5686-434A-8F1F-CE9E1B84EC38}"/>
    <cellStyle name="Millares 2 3 4 2 2 2 2 2 3" xfId="7730" xr:uid="{E1EB7179-0FDF-40A6-98B4-7BFD772B0B66}"/>
    <cellStyle name="Millares 2 3 4 2 2 2 2 3" xfId="9725" xr:uid="{D897BBEB-AE93-4A58-8A08-7422EDFF6AB8}"/>
    <cellStyle name="Millares 2 3 4 2 2 2 2 4" xfId="5793" xr:uid="{BAA80078-4389-4798-A90F-9EB64742DBC7}"/>
    <cellStyle name="Millares 2 3 4 2 2 2 3" xfId="2365" xr:uid="{00000000-0005-0000-0000-00003C090000}"/>
    <cellStyle name="Millares 2 3 4 2 2 2 3 2" xfId="10730" xr:uid="{DFFB3253-0AFF-4B67-8421-D9AF05EA3854}"/>
    <cellStyle name="Millares 2 3 4 2 2 2 3 3" xfId="6799" xr:uid="{FCCB08D9-E9EF-41A9-AD05-D42B52175AF4}"/>
    <cellStyle name="Millares 2 3 4 2 2 2 4" xfId="8794" xr:uid="{7396DA0F-293B-4CE7-9AA2-ED0B2C862158}"/>
    <cellStyle name="Millares 2 3 4 2 2 2 5" xfId="4862" xr:uid="{B86A4ADE-F21F-40C9-BADA-A5CC95B5ED4B}"/>
    <cellStyle name="Millares 2 3 4 2 2 3" xfId="2366" xr:uid="{00000000-0005-0000-0000-00003D090000}"/>
    <cellStyle name="Millares 2 3 4 2 2 3 2" xfId="2367" xr:uid="{00000000-0005-0000-0000-00003E090000}"/>
    <cellStyle name="Millares 2 3 4 2 2 3 2 2" xfId="11203" xr:uid="{AF818B34-72AA-4A24-9C25-21E8743FE725}"/>
    <cellStyle name="Millares 2 3 4 2 2 3 2 3" xfId="7272" xr:uid="{0E31BF78-5515-431D-8EE2-2405A685A83A}"/>
    <cellStyle name="Millares 2 3 4 2 2 3 3" xfId="9267" xr:uid="{46ADBB4B-3BCE-4D73-84F3-02D9BE23C87C}"/>
    <cellStyle name="Millares 2 3 4 2 2 3 4" xfId="5335" xr:uid="{8526ACDB-0D82-4F20-BEB3-665807FAEDC8}"/>
    <cellStyle name="Millares 2 3 4 2 2 4" xfId="2368" xr:uid="{00000000-0005-0000-0000-00003F090000}"/>
    <cellStyle name="Millares 2 3 4 2 2 4 2" xfId="10275" xr:uid="{68BE70EA-0DB0-49D2-922A-50944A42510F}"/>
    <cellStyle name="Millares 2 3 4 2 2 4 3" xfId="6344" xr:uid="{500A4A4E-17CA-40AD-B7CD-9CAEF964BD50}"/>
    <cellStyle name="Millares 2 3 4 2 2 5" xfId="8336" xr:uid="{7C199265-3C72-4FE7-888A-24651E7D8051}"/>
    <cellStyle name="Millares 2 3 4 2 2 6" xfId="4403" xr:uid="{5CF89CEE-0583-4024-91D5-57608D5F570A}"/>
    <cellStyle name="Millares 2 3 4 2 3" xfId="2369" xr:uid="{00000000-0005-0000-0000-000040090000}"/>
    <cellStyle name="Millares 2 3 4 2 3 2" xfId="2370" xr:uid="{00000000-0005-0000-0000-000041090000}"/>
    <cellStyle name="Millares 2 3 4 2 3 2 2" xfId="2371" xr:uid="{00000000-0005-0000-0000-000042090000}"/>
    <cellStyle name="Millares 2 3 4 2 3 2 2 2" xfId="2372" xr:uid="{00000000-0005-0000-0000-000043090000}"/>
    <cellStyle name="Millares 2 3 4 2 3 2 2 2 2" xfId="11662" xr:uid="{DE8F7719-6196-4EF4-A097-8E029BEE99F0}"/>
    <cellStyle name="Millares 2 3 4 2 3 2 2 2 3" xfId="7731" xr:uid="{9A55B7F2-25E8-4394-89C0-B0BA58FC64EE}"/>
    <cellStyle name="Millares 2 3 4 2 3 2 2 3" xfId="9726" xr:uid="{92536DE6-3A30-46FE-BD9E-BFE71AC1B07F}"/>
    <cellStyle name="Millares 2 3 4 2 3 2 2 4" xfId="5794" xr:uid="{60DA9674-1F2D-4317-ABDE-CBB0F37D822C}"/>
    <cellStyle name="Millares 2 3 4 2 3 2 3" xfId="2373" xr:uid="{00000000-0005-0000-0000-000044090000}"/>
    <cellStyle name="Millares 2 3 4 2 3 2 3 2" xfId="10731" xr:uid="{2AF90EEF-E8E0-495D-9BF4-BDB3094FCFE8}"/>
    <cellStyle name="Millares 2 3 4 2 3 2 3 3" xfId="6800" xr:uid="{88F47F97-D596-45DD-B7ED-9029412FA397}"/>
    <cellStyle name="Millares 2 3 4 2 3 2 4" xfId="8795" xr:uid="{B862D0A7-3A0E-4819-9A81-09BC2431AE60}"/>
    <cellStyle name="Millares 2 3 4 2 3 2 5" xfId="4863" xr:uid="{F2AE79C1-13ED-4295-86CC-3492781CF211}"/>
    <cellStyle name="Millares 2 3 4 2 3 3" xfId="2374" xr:uid="{00000000-0005-0000-0000-000045090000}"/>
    <cellStyle name="Millares 2 3 4 2 3 3 2" xfId="2375" xr:uid="{00000000-0005-0000-0000-000046090000}"/>
    <cellStyle name="Millares 2 3 4 2 3 3 2 2" xfId="11204" xr:uid="{E00C0F66-2A9F-4AA2-8031-F15F2B84AAAD}"/>
    <cellStyle name="Millares 2 3 4 2 3 3 2 3" xfId="7273" xr:uid="{513D4C8C-2184-4310-8D09-6267C84E69D3}"/>
    <cellStyle name="Millares 2 3 4 2 3 3 3" xfId="9268" xr:uid="{557683CE-4810-4BD5-8676-B2680D6A7C6C}"/>
    <cellStyle name="Millares 2 3 4 2 3 3 4" xfId="5336" xr:uid="{DDE6E387-0D61-4177-BD3A-17C350B53DED}"/>
    <cellStyle name="Millares 2 3 4 2 3 4" xfId="2376" xr:uid="{00000000-0005-0000-0000-000047090000}"/>
    <cellStyle name="Millares 2 3 4 2 3 4 2" xfId="10276" xr:uid="{B13B17EF-DC76-4648-8DD8-7294CBC0023E}"/>
    <cellStyle name="Millares 2 3 4 2 3 4 3" xfId="6345" xr:uid="{0537142A-0A4A-4CAB-A1B3-FB939B3AE2D1}"/>
    <cellStyle name="Millares 2 3 4 2 3 5" xfId="8337" xr:uid="{E28A2EE4-BEFC-4EF8-8CDC-30313719A57B}"/>
    <cellStyle name="Millares 2 3 4 2 3 6" xfId="4404" xr:uid="{69AED908-8ABE-4F66-8424-25491B31B7A8}"/>
    <cellStyle name="Millares 2 3 4 2 4" xfId="2377" xr:uid="{00000000-0005-0000-0000-000048090000}"/>
    <cellStyle name="Millares 2 3 4 2 4 2" xfId="2378" xr:uid="{00000000-0005-0000-0000-000049090000}"/>
    <cellStyle name="Millares 2 3 4 2 4 2 2" xfId="2379" xr:uid="{00000000-0005-0000-0000-00004A090000}"/>
    <cellStyle name="Millares 2 3 4 2 4 2 2 2" xfId="11660" xr:uid="{2A8A0C27-3A5B-4D01-8B1F-164315522716}"/>
    <cellStyle name="Millares 2 3 4 2 4 2 2 3" xfId="7729" xr:uid="{04824A05-BA94-487F-A313-E10749B26180}"/>
    <cellStyle name="Millares 2 3 4 2 4 2 3" xfId="9724" xr:uid="{4C9B3264-096F-4232-B12C-5B1691CB1879}"/>
    <cellStyle name="Millares 2 3 4 2 4 2 4" xfId="5792" xr:uid="{CAA34D4D-AC0F-4777-9CC6-689055A185A5}"/>
    <cellStyle name="Millares 2 3 4 2 4 3" xfId="2380" xr:uid="{00000000-0005-0000-0000-00004B090000}"/>
    <cellStyle name="Millares 2 3 4 2 4 3 2" xfId="10729" xr:uid="{F51DBB34-A6B9-4878-BD8D-245254BD0834}"/>
    <cellStyle name="Millares 2 3 4 2 4 3 3" xfId="6798" xr:uid="{7EBD6936-D77A-42E0-89BD-49025A7960D6}"/>
    <cellStyle name="Millares 2 3 4 2 4 4" xfId="8793" xr:uid="{219016C8-4C57-4873-B57D-DB711A619010}"/>
    <cellStyle name="Millares 2 3 4 2 4 5" xfId="4861" xr:uid="{C3DC77E7-68F3-4800-938E-9F3826F96988}"/>
    <cellStyle name="Millares 2 3 4 2 5" xfId="2381" xr:uid="{00000000-0005-0000-0000-00004C090000}"/>
    <cellStyle name="Millares 2 3 4 2 5 2" xfId="2382" xr:uid="{00000000-0005-0000-0000-00004D090000}"/>
    <cellStyle name="Millares 2 3 4 2 5 2 2" xfId="11202" xr:uid="{8F828F27-1F8E-4CED-99E2-560294CC3082}"/>
    <cellStyle name="Millares 2 3 4 2 5 2 3" xfId="7271" xr:uid="{E549C58B-8C13-4FD5-81AB-A8DE66FD20E8}"/>
    <cellStyle name="Millares 2 3 4 2 5 3" xfId="9266" xr:uid="{4DCD18D7-D468-40D6-9456-F64EF03EC930}"/>
    <cellStyle name="Millares 2 3 4 2 5 4" xfId="5334" xr:uid="{02F4F898-5173-4983-A2FA-E8693A941438}"/>
    <cellStyle name="Millares 2 3 4 2 6" xfId="2383" xr:uid="{00000000-0005-0000-0000-00004E090000}"/>
    <cellStyle name="Millares 2 3 4 2 6 2" xfId="10274" xr:uid="{9F5EB848-CDF2-4D3F-8569-B5FC482DB680}"/>
    <cellStyle name="Millares 2 3 4 2 6 3" xfId="6343" xr:uid="{807BC25D-DA25-4098-976D-65308B5DF6F4}"/>
    <cellStyle name="Millares 2 3 4 2 7" xfId="8335" xr:uid="{12279597-4D70-442C-A43F-70E3748F97F9}"/>
    <cellStyle name="Millares 2 3 4 2 8" xfId="4402" xr:uid="{F343B336-08AB-4737-AA72-375928D3F55E}"/>
    <cellStyle name="Millares 2 3 4 3" xfId="2384" xr:uid="{00000000-0005-0000-0000-00004F090000}"/>
    <cellStyle name="Millares 2 3 4 3 2" xfId="2385" xr:uid="{00000000-0005-0000-0000-000050090000}"/>
    <cellStyle name="Millares 2 3 4 3 2 2" xfId="2386" xr:uid="{00000000-0005-0000-0000-000051090000}"/>
    <cellStyle name="Millares 2 3 4 3 2 2 2" xfId="2387" xr:uid="{00000000-0005-0000-0000-000052090000}"/>
    <cellStyle name="Millares 2 3 4 3 2 2 2 2" xfId="11663" xr:uid="{A3DE8ADE-E9B2-410D-812F-80B450497619}"/>
    <cellStyle name="Millares 2 3 4 3 2 2 2 3" xfId="7732" xr:uid="{22CF08C8-E0AA-4D07-A93E-AA44A7EA3DEE}"/>
    <cellStyle name="Millares 2 3 4 3 2 2 3" xfId="9727" xr:uid="{BB6354DA-7FF3-4B3F-B755-4B6A499026A4}"/>
    <cellStyle name="Millares 2 3 4 3 2 2 4" xfId="5795" xr:uid="{E1C5A7B8-3528-48D7-A002-522644B37487}"/>
    <cellStyle name="Millares 2 3 4 3 2 3" xfId="2388" xr:uid="{00000000-0005-0000-0000-000053090000}"/>
    <cellStyle name="Millares 2 3 4 3 2 3 2" xfId="10732" xr:uid="{2B8EF401-2AA8-44FD-B1B6-AAC5BECE6E0C}"/>
    <cellStyle name="Millares 2 3 4 3 2 3 3" xfId="6801" xr:uid="{D41676A7-2340-452D-9197-050DBF883101}"/>
    <cellStyle name="Millares 2 3 4 3 2 4" xfId="8796" xr:uid="{A1FD44F6-8EF3-4A23-9BAC-BE6BA603E7A4}"/>
    <cellStyle name="Millares 2 3 4 3 2 5" xfId="4864" xr:uid="{56C7EFB6-0F8E-4717-A3BE-3AFBD8BFDE69}"/>
    <cellStyle name="Millares 2 3 4 3 3" xfId="2389" xr:uid="{00000000-0005-0000-0000-000054090000}"/>
    <cellStyle name="Millares 2 3 4 3 3 2" xfId="2390" xr:uid="{00000000-0005-0000-0000-000055090000}"/>
    <cellStyle name="Millares 2 3 4 3 3 2 2" xfId="11205" xr:uid="{7416C508-0342-49F6-88A1-167077CA4942}"/>
    <cellStyle name="Millares 2 3 4 3 3 2 3" xfId="7274" xr:uid="{AF4C1466-ECE6-4F62-BF8C-D046E3D5D313}"/>
    <cellStyle name="Millares 2 3 4 3 3 3" xfId="9269" xr:uid="{FC4D723A-E6AF-4E9A-8E04-4BD8B4A6E961}"/>
    <cellStyle name="Millares 2 3 4 3 3 4" xfId="5337" xr:uid="{BFD90DE1-13D5-4DC8-8B63-D9D58BFF858D}"/>
    <cellStyle name="Millares 2 3 4 3 4" xfId="2391" xr:uid="{00000000-0005-0000-0000-000056090000}"/>
    <cellStyle name="Millares 2 3 4 3 4 2" xfId="10277" xr:uid="{797DDC02-A8EB-47DF-89A3-2E5533E9CE77}"/>
    <cellStyle name="Millares 2 3 4 3 4 3" xfId="6346" xr:uid="{6FA27607-1715-4E95-8BDA-CC5F44814266}"/>
    <cellStyle name="Millares 2 3 4 3 5" xfId="8338" xr:uid="{45A35C0B-BF8C-4B84-A750-A5D2D0E8E142}"/>
    <cellStyle name="Millares 2 3 4 3 6" xfId="4405" xr:uid="{C879725F-B1FE-442B-91E9-6DD3CC59EB24}"/>
    <cellStyle name="Millares 2 3 4 4" xfId="2392" xr:uid="{00000000-0005-0000-0000-000057090000}"/>
    <cellStyle name="Millares 2 3 4 4 2" xfId="2393" xr:uid="{00000000-0005-0000-0000-000058090000}"/>
    <cellStyle name="Millares 2 3 4 4 2 2" xfId="2394" xr:uid="{00000000-0005-0000-0000-000059090000}"/>
    <cellStyle name="Millares 2 3 4 4 2 2 2" xfId="2395" xr:uid="{00000000-0005-0000-0000-00005A090000}"/>
    <cellStyle name="Millares 2 3 4 4 2 2 2 2" xfId="11664" xr:uid="{B950870A-5CFF-4F28-8D76-E5323F47D8F8}"/>
    <cellStyle name="Millares 2 3 4 4 2 2 2 3" xfId="7733" xr:uid="{20309E69-88B0-496F-BF1D-EBFA20DBCB6A}"/>
    <cellStyle name="Millares 2 3 4 4 2 2 3" xfId="9728" xr:uid="{F2057609-9CCD-4FC4-BE90-E8FE1D7604E6}"/>
    <cellStyle name="Millares 2 3 4 4 2 2 4" xfId="5796" xr:uid="{57E8327B-22FB-4AEB-B693-E9369C152C11}"/>
    <cellStyle name="Millares 2 3 4 4 2 3" xfId="2396" xr:uid="{00000000-0005-0000-0000-00005B090000}"/>
    <cellStyle name="Millares 2 3 4 4 2 3 2" xfId="10733" xr:uid="{31AB119E-2508-4B0B-B7D8-356E08E9CDCA}"/>
    <cellStyle name="Millares 2 3 4 4 2 3 3" xfId="6802" xr:uid="{3FC6558E-7456-4856-A6FA-D9B5C074411C}"/>
    <cellStyle name="Millares 2 3 4 4 2 4" xfId="8797" xr:uid="{C52F4403-BEDF-47B5-8494-549B2C296F12}"/>
    <cellStyle name="Millares 2 3 4 4 2 5" xfId="4865" xr:uid="{167D54D9-AA91-4F09-900F-D7C9D2A7E1EC}"/>
    <cellStyle name="Millares 2 3 4 4 3" xfId="2397" xr:uid="{00000000-0005-0000-0000-00005C090000}"/>
    <cellStyle name="Millares 2 3 4 4 3 2" xfId="2398" xr:uid="{00000000-0005-0000-0000-00005D090000}"/>
    <cellStyle name="Millares 2 3 4 4 3 2 2" xfId="11206" xr:uid="{D0DA45F8-6BC4-45E9-B7A0-C2390960E4B3}"/>
    <cellStyle name="Millares 2 3 4 4 3 2 3" xfId="7275" xr:uid="{4B4EE5D4-167E-4BEE-ADAA-BFEE996010DE}"/>
    <cellStyle name="Millares 2 3 4 4 3 3" xfId="9270" xr:uid="{EE60046E-0463-4476-A640-30DE2F2E2BB7}"/>
    <cellStyle name="Millares 2 3 4 4 3 4" xfId="5338" xr:uid="{BCB3A38D-CC22-49A8-ABEF-6244D5874363}"/>
    <cellStyle name="Millares 2 3 4 4 4" xfId="2399" xr:uid="{00000000-0005-0000-0000-00005E090000}"/>
    <cellStyle name="Millares 2 3 4 4 4 2" xfId="10278" xr:uid="{AE6862C9-3D43-4795-A63A-6ACC3E04A51F}"/>
    <cellStyle name="Millares 2 3 4 4 4 3" xfId="6347" xr:uid="{5A8A3A86-2FE3-43D9-B177-DD91F37305C4}"/>
    <cellStyle name="Millares 2 3 4 4 5" xfId="8339" xr:uid="{8B6BAC6A-DB78-4E20-BFCE-CA8FCDA470ED}"/>
    <cellStyle name="Millares 2 3 4 4 6" xfId="4406" xr:uid="{47B81084-FDDF-4A99-9EBB-F80B038183AF}"/>
    <cellStyle name="Millares 2 3 4 5" xfId="2400" xr:uid="{00000000-0005-0000-0000-00005F090000}"/>
    <cellStyle name="Millares 2 3 4 5 2" xfId="2401" xr:uid="{00000000-0005-0000-0000-000060090000}"/>
    <cellStyle name="Millares 2 3 4 5 2 2" xfId="2402" xr:uid="{00000000-0005-0000-0000-000061090000}"/>
    <cellStyle name="Millares 2 3 4 5 2 2 2" xfId="11659" xr:uid="{70D9E92C-9E1D-4B1C-BA10-CED66B78492B}"/>
    <cellStyle name="Millares 2 3 4 5 2 2 3" xfId="7728" xr:uid="{57F97203-2407-4CF3-AC91-D8F0DE7529DC}"/>
    <cellStyle name="Millares 2 3 4 5 2 3" xfId="9723" xr:uid="{98366316-F5AE-42DC-8DBE-3A2E2F72F95D}"/>
    <cellStyle name="Millares 2 3 4 5 2 4" xfId="5791" xr:uid="{026C1EBB-C6EE-4DAF-A145-003D794DBB08}"/>
    <cellStyle name="Millares 2 3 4 5 3" xfId="2403" xr:uid="{00000000-0005-0000-0000-000062090000}"/>
    <cellStyle name="Millares 2 3 4 5 3 2" xfId="10728" xr:uid="{D05E18AA-E8A1-4A3B-97A9-AC0A85DF7E30}"/>
    <cellStyle name="Millares 2 3 4 5 3 3" xfId="6797" xr:uid="{C6C098C1-E6BB-40E8-AE8B-986458A73FE3}"/>
    <cellStyle name="Millares 2 3 4 5 4" xfId="8792" xr:uid="{662EC836-BCA3-4CD0-AAC9-D3185C4781E3}"/>
    <cellStyle name="Millares 2 3 4 5 5" xfId="4860" xr:uid="{64C46CBA-ADAC-4A84-99A1-71505004D3C3}"/>
    <cellStyle name="Millares 2 3 4 6" xfId="2404" xr:uid="{00000000-0005-0000-0000-000063090000}"/>
    <cellStyle name="Millares 2 3 4 6 2" xfId="2405" xr:uid="{00000000-0005-0000-0000-000064090000}"/>
    <cellStyle name="Millares 2 3 4 6 2 2" xfId="11201" xr:uid="{1CAA088A-3BB0-4227-8979-88CDF606EABA}"/>
    <cellStyle name="Millares 2 3 4 6 2 3" xfId="7270" xr:uid="{45C43C6B-48D9-43B7-9932-372EFEB83C73}"/>
    <cellStyle name="Millares 2 3 4 6 3" xfId="9265" xr:uid="{1A384D88-9860-4C9D-8251-ED79558E1459}"/>
    <cellStyle name="Millares 2 3 4 6 4" xfId="5333" xr:uid="{64DAE179-1126-4055-B923-8EAA8E018C39}"/>
    <cellStyle name="Millares 2 3 4 7" xfId="2406" xr:uid="{00000000-0005-0000-0000-000065090000}"/>
    <cellStyle name="Millares 2 3 4 7 2" xfId="10273" xr:uid="{F2341BEA-5017-4408-84E6-C2EAEC91C13E}"/>
    <cellStyle name="Millares 2 3 4 7 3" xfId="6342" xr:uid="{42BA5CFD-DF49-4109-8214-D474842CBF57}"/>
    <cellStyle name="Millares 2 3 4 8" xfId="8334" xr:uid="{E8D95661-4FDE-432F-926C-A474681EC7B3}"/>
    <cellStyle name="Millares 2 3 4 9" xfId="4401" xr:uid="{DB67E95A-9ADB-49DB-B01B-C38CB807595B}"/>
    <cellStyle name="Millares 2 3 5" xfId="2407" xr:uid="{00000000-0005-0000-0000-000066090000}"/>
    <cellStyle name="Millares 2 3 5 2" xfId="2408" xr:uid="{00000000-0005-0000-0000-000067090000}"/>
    <cellStyle name="Millares 2 3 5 2 2" xfId="2409" xr:uid="{00000000-0005-0000-0000-000068090000}"/>
    <cellStyle name="Millares 2 3 5 2 2 2" xfId="2410" xr:uid="{00000000-0005-0000-0000-000069090000}"/>
    <cellStyle name="Millares 2 3 5 2 2 2 2" xfId="2411" xr:uid="{00000000-0005-0000-0000-00006A090000}"/>
    <cellStyle name="Millares 2 3 5 2 2 2 2 2" xfId="11666" xr:uid="{4DA6F283-2A62-4CE7-9214-4FF8F4A52CAC}"/>
    <cellStyle name="Millares 2 3 5 2 2 2 2 3" xfId="7735" xr:uid="{EDAAB0EF-9B4C-4971-AD20-3CB81DD2C92B}"/>
    <cellStyle name="Millares 2 3 5 2 2 2 3" xfId="9730" xr:uid="{4D2CA221-5B4C-4869-B787-DD1EE9973606}"/>
    <cellStyle name="Millares 2 3 5 2 2 2 4" xfId="5798" xr:uid="{7EF30BE6-660A-4D66-A8A7-47C7460D8A3A}"/>
    <cellStyle name="Millares 2 3 5 2 2 3" xfId="2412" xr:uid="{00000000-0005-0000-0000-00006B090000}"/>
    <cellStyle name="Millares 2 3 5 2 2 3 2" xfId="10735" xr:uid="{CE90BCE2-A88F-43A2-882C-2CCC5E3D2CBF}"/>
    <cellStyle name="Millares 2 3 5 2 2 3 3" xfId="6804" xr:uid="{40C51804-E34C-4C56-B212-15CAF4170982}"/>
    <cellStyle name="Millares 2 3 5 2 2 4" xfId="8799" xr:uid="{84EBB1F7-9B38-40C6-B286-1C852C3D4095}"/>
    <cellStyle name="Millares 2 3 5 2 2 5" xfId="4867" xr:uid="{3DF5BA66-3E3C-4B09-9E0E-B02C0CFBBFEA}"/>
    <cellStyle name="Millares 2 3 5 2 3" xfId="2413" xr:uid="{00000000-0005-0000-0000-00006C090000}"/>
    <cellStyle name="Millares 2 3 5 2 3 2" xfId="2414" xr:uid="{00000000-0005-0000-0000-00006D090000}"/>
    <cellStyle name="Millares 2 3 5 2 3 2 2" xfId="11208" xr:uid="{311F6781-8CEC-45E5-803A-213FBD5F1612}"/>
    <cellStyle name="Millares 2 3 5 2 3 2 3" xfId="7277" xr:uid="{1E972701-060C-4B66-A237-8A0C3BF92969}"/>
    <cellStyle name="Millares 2 3 5 2 3 3" xfId="9272" xr:uid="{6E531D21-2693-4331-BAFD-082936645B89}"/>
    <cellStyle name="Millares 2 3 5 2 3 4" xfId="5340" xr:uid="{1DF6061F-6CB4-4511-B973-B3C346E2928F}"/>
    <cellStyle name="Millares 2 3 5 2 4" xfId="2415" xr:uid="{00000000-0005-0000-0000-00006E090000}"/>
    <cellStyle name="Millares 2 3 5 2 4 2" xfId="10280" xr:uid="{957CBC30-063B-4044-B66E-0D652D558E9E}"/>
    <cellStyle name="Millares 2 3 5 2 4 3" xfId="6349" xr:uid="{AD1E6275-773C-4F72-B7CB-690258C1DF9C}"/>
    <cellStyle name="Millares 2 3 5 2 5" xfId="8341" xr:uid="{F4BC50FE-89E1-46F8-AA46-A68E7273F642}"/>
    <cellStyle name="Millares 2 3 5 2 6" xfId="4408" xr:uid="{123BC8C7-6AAF-4422-B9C5-A0CFC5FCD8FD}"/>
    <cellStyle name="Millares 2 3 5 3" xfId="2416" xr:uid="{00000000-0005-0000-0000-00006F090000}"/>
    <cellStyle name="Millares 2 3 5 3 2" xfId="2417" xr:uid="{00000000-0005-0000-0000-000070090000}"/>
    <cellStyle name="Millares 2 3 5 3 2 2" xfId="2418" xr:uid="{00000000-0005-0000-0000-000071090000}"/>
    <cellStyle name="Millares 2 3 5 3 2 2 2" xfId="2419" xr:uid="{00000000-0005-0000-0000-000072090000}"/>
    <cellStyle name="Millares 2 3 5 3 2 2 2 2" xfId="11667" xr:uid="{8EA69D41-24BB-439C-9722-3FE99E489205}"/>
    <cellStyle name="Millares 2 3 5 3 2 2 2 3" xfId="7736" xr:uid="{22238E47-DF76-47DB-A6AA-E21D7169C147}"/>
    <cellStyle name="Millares 2 3 5 3 2 2 3" xfId="9731" xr:uid="{F2ED7527-CFF2-4BC2-80A4-D4D59AB0FFD0}"/>
    <cellStyle name="Millares 2 3 5 3 2 2 4" xfId="5799" xr:uid="{16D511F4-CE94-421D-BCF7-257F87049595}"/>
    <cellStyle name="Millares 2 3 5 3 2 3" xfId="2420" xr:uid="{00000000-0005-0000-0000-000073090000}"/>
    <cellStyle name="Millares 2 3 5 3 2 3 2" xfId="10736" xr:uid="{780EE4FE-D310-43E9-A41D-C4CD4DAE4D92}"/>
    <cellStyle name="Millares 2 3 5 3 2 3 3" xfId="6805" xr:uid="{A7C559A6-99D0-465C-BA40-B839D7F001A0}"/>
    <cellStyle name="Millares 2 3 5 3 2 4" xfId="8800" xr:uid="{31A6DEF0-3C8B-47C9-886B-4C5D8BD71E06}"/>
    <cellStyle name="Millares 2 3 5 3 2 5" xfId="4868" xr:uid="{AEABADA1-B646-4A7A-BDEB-655B254EA649}"/>
    <cellStyle name="Millares 2 3 5 3 3" xfId="2421" xr:uid="{00000000-0005-0000-0000-000074090000}"/>
    <cellStyle name="Millares 2 3 5 3 3 2" xfId="2422" xr:uid="{00000000-0005-0000-0000-000075090000}"/>
    <cellStyle name="Millares 2 3 5 3 3 2 2" xfId="11209" xr:uid="{9528C7C9-E46E-4A03-B964-0AEABECAF717}"/>
    <cellStyle name="Millares 2 3 5 3 3 2 3" xfId="7278" xr:uid="{E10429F2-E4DA-4168-AD46-5F977BB021FE}"/>
    <cellStyle name="Millares 2 3 5 3 3 3" xfId="9273" xr:uid="{B24DABB8-ECBB-4087-8F63-822925E7165A}"/>
    <cellStyle name="Millares 2 3 5 3 3 4" xfId="5341" xr:uid="{C968A0F8-996C-4C73-8D45-547C6D33C9C1}"/>
    <cellStyle name="Millares 2 3 5 3 4" xfId="2423" xr:uid="{00000000-0005-0000-0000-000076090000}"/>
    <cellStyle name="Millares 2 3 5 3 4 2" xfId="10281" xr:uid="{85B8835E-6E3B-48F4-8BF3-848C9571B4FE}"/>
    <cellStyle name="Millares 2 3 5 3 4 3" xfId="6350" xr:uid="{67B6F0D1-0016-434B-9DAD-9F1A4C8980EE}"/>
    <cellStyle name="Millares 2 3 5 3 5" xfId="8342" xr:uid="{AB90B69F-9BCF-4D3D-A6B8-11D1DF4C600E}"/>
    <cellStyle name="Millares 2 3 5 3 6" xfId="4409" xr:uid="{7D59506D-69D9-471E-A98D-F101A7D5835A}"/>
    <cellStyle name="Millares 2 3 5 4" xfId="2424" xr:uid="{00000000-0005-0000-0000-000077090000}"/>
    <cellStyle name="Millares 2 3 5 4 2" xfId="2425" xr:uid="{00000000-0005-0000-0000-000078090000}"/>
    <cellStyle name="Millares 2 3 5 4 2 2" xfId="2426" xr:uid="{00000000-0005-0000-0000-000079090000}"/>
    <cellStyle name="Millares 2 3 5 4 2 2 2" xfId="11665" xr:uid="{535E33DF-498B-4337-A286-709F7DC5D969}"/>
    <cellStyle name="Millares 2 3 5 4 2 2 3" xfId="7734" xr:uid="{20CB883A-3A1D-4099-B549-973B3E867D15}"/>
    <cellStyle name="Millares 2 3 5 4 2 3" xfId="9729" xr:uid="{13DFBFEF-F60B-4E07-BE88-E4B7DF8DEF4D}"/>
    <cellStyle name="Millares 2 3 5 4 2 4" xfId="5797" xr:uid="{DBFECA66-4758-4704-B73E-781423B23CE6}"/>
    <cellStyle name="Millares 2 3 5 4 3" xfId="2427" xr:uid="{00000000-0005-0000-0000-00007A090000}"/>
    <cellStyle name="Millares 2 3 5 4 3 2" xfId="10734" xr:uid="{09947DCF-5254-415A-BB2F-9E00C3588623}"/>
    <cellStyle name="Millares 2 3 5 4 3 3" xfId="6803" xr:uid="{66872354-99AC-497B-BD22-8F1D8528282A}"/>
    <cellStyle name="Millares 2 3 5 4 4" xfId="8798" xr:uid="{09980057-AD4D-4EE5-ACFA-A551954B81E9}"/>
    <cellStyle name="Millares 2 3 5 4 5" xfId="4866" xr:uid="{26830703-FD7E-47E7-886B-83D7E42946EA}"/>
    <cellStyle name="Millares 2 3 5 5" xfId="2428" xr:uid="{00000000-0005-0000-0000-00007B090000}"/>
    <cellStyle name="Millares 2 3 5 5 2" xfId="2429" xr:uid="{00000000-0005-0000-0000-00007C090000}"/>
    <cellStyle name="Millares 2 3 5 5 2 2" xfId="11207" xr:uid="{FDAC5501-0F8A-484A-A24D-89473D1A429B}"/>
    <cellStyle name="Millares 2 3 5 5 2 3" xfId="7276" xr:uid="{C76AD3CB-A043-446C-96A4-08E2747C15D2}"/>
    <cellStyle name="Millares 2 3 5 5 3" xfId="9271" xr:uid="{5656AFC2-8E21-45A7-B141-07D6EF893771}"/>
    <cellStyle name="Millares 2 3 5 5 4" xfId="5339" xr:uid="{2132E56F-958C-4BE8-B256-59DD886EC5C4}"/>
    <cellStyle name="Millares 2 3 5 6" xfId="2430" xr:uid="{00000000-0005-0000-0000-00007D090000}"/>
    <cellStyle name="Millares 2 3 5 6 2" xfId="10279" xr:uid="{23C188E6-E54D-4CCA-8841-BD6EDB368034}"/>
    <cellStyle name="Millares 2 3 5 6 3" xfId="6348" xr:uid="{F123F5AA-11A8-4E36-9FC5-251C5A0992BE}"/>
    <cellStyle name="Millares 2 3 5 7" xfId="8340" xr:uid="{E9EF24A1-FD4F-4CB9-8646-52AABD7634EB}"/>
    <cellStyle name="Millares 2 3 5 8" xfId="4407" xr:uid="{934C6393-31C5-40B7-99B2-732853A4F787}"/>
    <cellStyle name="Millares 2 3 6" xfId="2431" xr:uid="{00000000-0005-0000-0000-00007E090000}"/>
    <cellStyle name="Millares 2 3 6 2" xfId="2432" xr:uid="{00000000-0005-0000-0000-00007F090000}"/>
    <cellStyle name="Millares 2 3 6 2 2" xfId="2433" xr:uid="{00000000-0005-0000-0000-000080090000}"/>
    <cellStyle name="Millares 2 3 6 2 2 2" xfId="2434" xr:uid="{00000000-0005-0000-0000-000081090000}"/>
    <cellStyle name="Millares 2 3 6 2 2 2 2" xfId="11668" xr:uid="{616D767A-0E3E-448C-A7A2-D43C4578369B}"/>
    <cellStyle name="Millares 2 3 6 2 2 2 3" xfId="7737" xr:uid="{AF6EF182-051D-4052-8C0B-9748C7E7EF73}"/>
    <cellStyle name="Millares 2 3 6 2 2 3" xfId="9732" xr:uid="{2B820954-C377-4F3B-94F9-D6F593D49A29}"/>
    <cellStyle name="Millares 2 3 6 2 2 4" xfId="5800" xr:uid="{E8BDA303-F459-4506-B2A7-8BA297A8F748}"/>
    <cellStyle name="Millares 2 3 6 2 3" xfId="2435" xr:uid="{00000000-0005-0000-0000-000082090000}"/>
    <cellStyle name="Millares 2 3 6 2 3 2" xfId="10737" xr:uid="{1385C21C-1DB6-48D2-9596-3FC89ED685C7}"/>
    <cellStyle name="Millares 2 3 6 2 3 3" xfId="6806" xr:uid="{DBE6E36F-5947-4209-A820-9F9E38E5F41C}"/>
    <cellStyle name="Millares 2 3 6 2 4" xfId="8801" xr:uid="{DD84510E-2841-4DDF-A196-67F7F8400BEA}"/>
    <cellStyle name="Millares 2 3 6 2 5" xfId="4869" xr:uid="{33718879-5AE6-4455-9265-A0A7B6A5221C}"/>
    <cellStyle name="Millares 2 3 6 3" xfId="2436" xr:uid="{00000000-0005-0000-0000-000083090000}"/>
    <cellStyle name="Millares 2 3 6 3 2" xfId="2437" xr:uid="{00000000-0005-0000-0000-000084090000}"/>
    <cellStyle name="Millares 2 3 6 3 2 2" xfId="11210" xr:uid="{A9F72C81-B223-4031-A6BB-6F8B61C1C844}"/>
    <cellStyle name="Millares 2 3 6 3 2 3" xfId="7279" xr:uid="{1680F6A2-02E4-4C41-83DE-BB88122F459D}"/>
    <cellStyle name="Millares 2 3 6 3 3" xfId="9274" xr:uid="{F0196C40-82EF-4B47-A334-31FE8937F4BA}"/>
    <cellStyle name="Millares 2 3 6 3 4" xfId="5342" xr:uid="{F0274FBF-383A-4047-99C0-D638C2E6AC11}"/>
    <cellStyle name="Millares 2 3 6 4" xfId="2438" xr:uid="{00000000-0005-0000-0000-000085090000}"/>
    <cellStyle name="Millares 2 3 6 4 2" xfId="10282" xr:uid="{A45AA81E-7129-488E-95B2-224499D7C453}"/>
    <cellStyle name="Millares 2 3 6 4 3" xfId="6351" xr:uid="{D9A11474-6099-4270-94A5-75FEFF7ED480}"/>
    <cellStyle name="Millares 2 3 6 5" xfId="8343" xr:uid="{DF6948B3-7489-483C-A405-16E5730F604E}"/>
    <cellStyle name="Millares 2 3 6 6" xfId="4410" xr:uid="{A41CE6A3-3FF4-4F4E-BD16-6602F605FE15}"/>
    <cellStyle name="Millares 2 3 7" xfId="2439" xr:uid="{00000000-0005-0000-0000-000086090000}"/>
    <cellStyle name="Millares 2 3 7 2" xfId="2440" xr:uid="{00000000-0005-0000-0000-000087090000}"/>
    <cellStyle name="Millares 2 3 7 2 2" xfId="2441" xr:uid="{00000000-0005-0000-0000-000088090000}"/>
    <cellStyle name="Millares 2 3 7 2 2 2" xfId="2442" xr:uid="{00000000-0005-0000-0000-000089090000}"/>
    <cellStyle name="Millares 2 3 7 2 2 2 2" xfId="11669" xr:uid="{45DC19C2-9C94-4AE0-88DD-9710F65C395E}"/>
    <cellStyle name="Millares 2 3 7 2 2 2 3" xfId="7738" xr:uid="{7AD0AB31-17EC-42FC-BAF1-FE33F5390102}"/>
    <cellStyle name="Millares 2 3 7 2 2 3" xfId="9733" xr:uid="{322F5BB8-32D7-473F-8F89-690545CBAAAE}"/>
    <cellStyle name="Millares 2 3 7 2 2 4" xfId="5801" xr:uid="{2D0346A7-FA4B-4438-BFAA-BCD4475B620B}"/>
    <cellStyle name="Millares 2 3 7 2 3" xfId="2443" xr:uid="{00000000-0005-0000-0000-00008A090000}"/>
    <cellStyle name="Millares 2 3 7 2 3 2" xfId="10738" xr:uid="{F1173443-8532-4B3B-9C14-643204F68817}"/>
    <cellStyle name="Millares 2 3 7 2 3 3" xfId="6807" xr:uid="{8FDC5EA8-073C-4DE4-813A-604D80EBABF1}"/>
    <cellStyle name="Millares 2 3 7 2 4" xfId="8802" xr:uid="{0767892C-EFC6-4096-9059-922F7E393927}"/>
    <cellStyle name="Millares 2 3 7 2 5" xfId="4870" xr:uid="{D2CC7BBE-0C0D-4DFC-B50E-AFC5F1EF9F61}"/>
    <cellStyle name="Millares 2 3 7 3" xfId="2444" xr:uid="{00000000-0005-0000-0000-00008B090000}"/>
    <cellStyle name="Millares 2 3 7 3 2" xfId="2445" xr:uid="{00000000-0005-0000-0000-00008C090000}"/>
    <cellStyle name="Millares 2 3 7 3 2 2" xfId="11211" xr:uid="{2F262E1E-6E93-4E71-BDCB-4771B04DDC52}"/>
    <cellStyle name="Millares 2 3 7 3 2 3" xfId="7280" xr:uid="{D728CAE6-6048-469D-AD1A-7FE4D1E0A01B}"/>
    <cellStyle name="Millares 2 3 7 3 3" xfId="9275" xr:uid="{2DDA4B9B-93EB-4173-AC8E-6A731167F5DF}"/>
    <cellStyle name="Millares 2 3 7 3 4" xfId="5343" xr:uid="{8B5242B1-F8E8-480A-A57B-EB646E2BC653}"/>
    <cellStyle name="Millares 2 3 7 4" xfId="2446" xr:uid="{00000000-0005-0000-0000-00008D090000}"/>
    <cellStyle name="Millares 2 3 7 4 2" xfId="10283" xr:uid="{FD84DA0A-326A-4EBD-9388-F3484D42F834}"/>
    <cellStyle name="Millares 2 3 7 4 3" xfId="6352" xr:uid="{D0A88BFF-5F0C-4E33-993E-46E2C40D8C65}"/>
    <cellStyle name="Millares 2 3 7 5" xfId="8344" xr:uid="{4C2A6939-BFE4-43F7-AFD9-083F5947F5A8}"/>
    <cellStyle name="Millares 2 3 7 6" xfId="4411" xr:uid="{E581D5C4-AD70-4788-81B8-2ECB09246891}"/>
    <cellStyle name="Millares 2 3 8" xfId="2447" xr:uid="{00000000-0005-0000-0000-00008E090000}"/>
    <cellStyle name="Millares 2 3 8 2" xfId="2448" xr:uid="{00000000-0005-0000-0000-00008F090000}"/>
    <cellStyle name="Millares 2 3 8 2 2" xfId="2449" xr:uid="{00000000-0005-0000-0000-000090090000}"/>
    <cellStyle name="Millares 2 3 8 2 2 2" xfId="11646" xr:uid="{0EC7FAC2-DE9C-4BCA-917D-7425605C0D56}"/>
    <cellStyle name="Millares 2 3 8 2 2 3" xfId="7715" xr:uid="{4D00C2F6-136E-46E3-80DB-89014519B702}"/>
    <cellStyle name="Millares 2 3 8 2 3" xfId="9710" xr:uid="{3C4034AA-184A-4603-BCA8-4351BB61B4A9}"/>
    <cellStyle name="Millares 2 3 8 2 4" xfId="5778" xr:uid="{BEAE3825-1C8C-4F33-A55F-A0503459EC83}"/>
    <cellStyle name="Millares 2 3 8 3" xfId="2450" xr:uid="{00000000-0005-0000-0000-000091090000}"/>
    <cellStyle name="Millares 2 3 8 3 2" xfId="10715" xr:uid="{06297299-AD87-4013-A1D4-0BB7553E47A0}"/>
    <cellStyle name="Millares 2 3 8 3 3" xfId="6784" xr:uid="{6AF3BD3F-D720-4E7C-AF63-08456E30C9F2}"/>
    <cellStyle name="Millares 2 3 8 4" xfId="8779" xr:uid="{EB618CB5-3034-4A3D-ACB4-E44745E44E97}"/>
    <cellStyle name="Millares 2 3 8 5" xfId="4847" xr:uid="{CC2A8079-BFE0-472C-A7BC-138E55F14DF1}"/>
    <cellStyle name="Millares 2 3 9" xfId="2451" xr:uid="{00000000-0005-0000-0000-000092090000}"/>
    <cellStyle name="Millares 2 3 9 2" xfId="2452" xr:uid="{00000000-0005-0000-0000-000093090000}"/>
    <cellStyle name="Millares 2 3 9 2 2" xfId="11188" xr:uid="{50DF2A32-A024-4294-BCE0-38D607D8503C}"/>
    <cellStyle name="Millares 2 3 9 2 3" xfId="7257" xr:uid="{0B158813-1E4F-44CC-A009-B31F5A16776E}"/>
    <cellStyle name="Millares 2 3 9 3" xfId="9252" xr:uid="{9A35E03B-9982-48F8-B443-C2AA1FDB6F3B}"/>
    <cellStyle name="Millares 2 3 9 4" xfId="5320" xr:uid="{10B011A0-ADA8-4EF7-BB8E-D192A35B20C1}"/>
    <cellStyle name="Millares 2 4" xfId="2453" xr:uid="{00000000-0005-0000-0000-000094090000}"/>
    <cellStyle name="Millares 2 4 10" xfId="2454" xr:uid="{00000000-0005-0000-0000-000095090000}"/>
    <cellStyle name="Millares 2 4 10 2" xfId="10284" xr:uid="{C7296556-B120-44E6-A98A-D25D3519E318}"/>
    <cellStyle name="Millares 2 4 10 3" xfId="6353" xr:uid="{4CE31BB3-6A57-4C1C-A436-758F07B1DF3D}"/>
    <cellStyle name="Millares 2 4 11" xfId="8345" xr:uid="{8C16874A-1FEC-4820-B1F6-C179D5E944DB}"/>
    <cellStyle name="Millares 2 4 12" xfId="4412" xr:uid="{53DAAA43-76B3-40F4-9A4E-A6E67DF1B390}"/>
    <cellStyle name="Millares 2 4 2" xfId="2455" xr:uid="{00000000-0005-0000-0000-000096090000}"/>
    <cellStyle name="Millares 2 4 2 2" xfId="2456" xr:uid="{00000000-0005-0000-0000-000097090000}"/>
    <cellStyle name="Millares 2 4 2 2 2" xfId="2457" xr:uid="{00000000-0005-0000-0000-000098090000}"/>
    <cellStyle name="Millares 2 4 2 2 2 2" xfId="2458" xr:uid="{00000000-0005-0000-0000-000099090000}"/>
    <cellStyle name="Millares 2 4 2 2 2 2 2" xfId="2459" xr:uid="{00000000-0005-0000-0000-00009A090000}"/>
    <cellStyle name="Millares 2 4 2 2 2 2 2 2" xfId="2460" xr:uid="{00000000-0005-0000-0000-00009B090000}"/>
    <cellStyle name="Millares 2 4 2 2 2 2 2 2 2" xfId="11673" xr:uid="{61159910-C52C-41CC-B403-17C0AC28C88E}"/>
    <cellStyle name="Millares 2 4 2 2 2 2 2 2 3" xfId="7742" xr:uid="{6C33DBF5-222F-49B5-AE12-94489BFF1FFD}"/>
    <cellStyle name="Millares 2 4 2 2 2 2 2 3" xfId="9737" xr:uid="{91467F28-917B-446C-87B6-AC6F20547681}"/>
    <cellStyle name="Millares 2 4 2 2 2 2 2 4" xfId="5805" xr:uid="{5F2055C9-8AC3-4F32-A177-0D2CE58B6816}"/>
    <cellStyle name="Millares 2 4 2 2 2 2 3" xfId="2461" xr:uid="{00000000-0005-0000-0000-00009C090000}"/>
    <cellStyle name="Millares 2 4 2 2 2 2 3 2" xfId="10742" xr:uid="{C9B12312-E22E-43F4-8817-2CD6A05EC718}"/>
    <cellStyle name="Millares 2 4 2 2 2 2 3 3" xfId="6811" xr:uid="{82748EF2-09A4-49C7-A709-EDCC43A09432}"/>
    <cellStyle name="Millares 2 4 2 2 2 2 4" xfId="8806" xr:uid="{FD40B460-9930-4FFE-92A0-BDD60F5DD2F5}"/>
    <cellStyle name="Millares 2 4 2 2 2 2 5" xfId="4874" xr:uid="{B654A48C-D474-4A1B-BF8B-3F258E528A65}"/>
    <cellStyle name="Millares 2 4 2 2 2 3" xfId="2462" xr:uid="{00000000-0005-0000-0000-00009D090000}"/>
    <cellStyle name="Millares 2 4 2 2 2 3 2" xfId="2463" xr:uid="{00000000-0005-0000-0000-00009E090000}"/>
    <cellStyle name="Millares 2 4 2 2 2 3 2 2" xfId="11215" xr:uid="{27FFAB3F-E1B5-4070-8467-4ACA1FACFAF3}"/>
    <cellStyle name="Millares 2 4 2 2 2 3 2 3" xfId="7284" xr:uid="{CBAA9003-74D4-41CE-9F5C-1FFD35D24EB7}"/>
    <cellStyle name="Millares 2 4 2 2 2 3 3" xfId="9279" xr:uid="{48D2B6ED-BDAE-4D59-B8CC-C534A579520F}"/>
    <cellStyle name="Millares 2 4 2 2 2 3 4" xfId="5347" xr:uid="{1DCDD0D5-DFB6-4EE1-B1D9-1CBA1442D1CE}"/>
    <cellStyle name="Millares 2 4 2 2 2 4" xfId="2464" xr:uid="{00000000-0005-0000-0000-00009F090000}"/>
    <cellStyle name="Millares 2 4 2 2 2 4 2" xfId="10287" xr:uid="{77B3A43B-FCA0-45E4-BCDA-B888E90167B2}"/>
    <cellStyle name="Millares 2 4 2 2 2 4 3" xfId="6356" xr:uid="{B96FAD14-2483-4F86-A564-CA549CC4A470}"/>
    <cellStyle name="Millares 2 4 2 2 2 5" xfId="8348" xr:uid="{1EDA8AA0-4750-4501-BBEC-96F25DEF555B}"/>
    <cellStyle name="Millares 2 4 2 2 2 6" xfId="4415" xr:uid="{20D03453-AFBE-427F-89BA-9E88ABD8EF77}"/>
    <cellStyle name="Millares 2 4 2 2 3" xfId="2465" xr:uid="{00000000-0005-0000-0000-0000A0090000}"/>
    <cellStyle name="Millares 2 4 2 2 3 2" xfId="2466" xr:uid="{00000000-0005-0000-0000-0000A1090000}"/>
    <cellStyle name="Millares 2 4 2 2 3 2 2" xfId="2467" xr:uid="{00000000-0005-0000-0000-0000A2090000}"/>
    <cellStyle name="Millares 2 4 2 2 3 2 2 2" xfId="2468" xr:uid="{00000000-0005-0000-0000-0000A3090000}"/>
    <cellStyle name="Millares 2 4 2 2 3 2 2 2 2" xfId="11674" xr:uid="{42BE5B33-3ACE-452C-93CF-EAF494103DBB}"/>
    <cellStyle name="Millares 2 4 2 2 3 2 2 2 3" xfId="7743" xr:uid="{AABD169E-3E4D-4496-B03B-895E92E26674}"/>
    <cellStyle name="Millares 2 4 2 2 3 2 2 3" xfId="9738" xr:uid="{C0795AFC-0681-4910-BA24-3B744D4E1DE2}"/>
    <cellStyle name="Millares 2 4 2 2 3 2 2 4" xfId="5806" xr:uid="{EEB59840-A3AA-491B-AA1E-66F45CCA8684}"/>
    <cellStyle name="Millares 2 4 2 2 3 2 3" xfId="2469" xr:uid="{00000000-0005-0000-0000-0000A4090000}"/>
    <cellStyle name="Millares 2 4 2 2 3 2 3 2" xfId="10743" xr:uid="{29ED76FD-0691-4783-B941-3DADACC91D03}"/>
    <cellStyle name="Millares 2 4 2 2 3 2 3 3" xfId="6812" xr:uid="{B3A73BC5-4E68-4E2B-822E-265C39EBEAE2}"/>
    <cellStyle name="Millares 2 4 2 2 3 2 4" xfId="8807" xr:uid="{3A91332F-4376-4675-B442-B24BECB36401}"/>
    <cellStyle name="Millares 2 4 2 2 3 2 5" xfId="4875" xr:uid="{C3DBE307-471F-496D-BD52-606CE221F978}"/>
    <cellStyle name="Millares 2 4 2 2 3 3" xfId="2470" xr:uid="{00000000-0005-0000-0000-0000A5090000}"/>
    <cellStyle name="Millares 2 4 2 2 3 3 2" xfId="2471" xr:uid="{00000000-0005-0000-0000-0000A6090000}"/>
    <cellStyle name="Millares 2 4 2 2 3 3 2 2" xfId="11216" xr:uid="{B60DB852-06EA-43FC-AEC5-2E5092F1E840}"/>
    <cellStyle name="Millares 2 4 2 2 3 3 2 3" xfId="7285" xr:uid="{EC0E40B0-5D2A-478E-89B6-168FECB2C5DD}"/>
    <cellStyle name="Millares 2 4 2 2 3 3 3" xfId="9280" xr:uid="{498FE679-349E-46BB-A212-351273207707}"/>
    <cellStyle name="Millares 2 4 2 2 3 3 4" xfId="5348" xr:uid="{44D18F6D-7282-40AD-90E2-AD992B5B4A32}"/>
    <cellStyle name="Millares 2 4 2 2 3 4" xfId="2472" xr:uid="{00000000-0005-0000-0000-0000A7090000}"/>
    <cellStyle name="Millares 2 4 2 2 3 4 2" xfId="10288" xr:uid="{FE539AA9-DD7C-49FB-AF42-869A50A0D8C5}"/>
    <cellStyle name="Millares 2 4 2 2 3 4 3" xfId="6357" xr:uid="{CACEF7E4-7DCF-4D14-9D68-E005D9240CF3}"/>
    <cellStyle name="Millares 2 4 2 2 3 5" xfId="8349" xr:uid="{D135EE0B-ADA3-4ABA-B4BE-854872C5CF80}"/>
    <cellStyle name="Millares 2 4 2 2 3 6" xfId="4416" xr:uid="{5245CCBB-47F1-44D0-9845-41B57629E957}"/>
    <cellStyle name="Millares 2 4 2 2 4" xfId="2473" xr:uid="{00000000-0005-0000-0000-0000A8090000}"/>
    <cellStyle name="Millares 2 4 2 2 4 2" xfId="2474" xr:uid="{00000000-0005-0000-0000-0000A9090000}"/>
    <cellStyle name="Millares 2 4 2 2 4 2 2" xfId="2475" xr:uid="{00000000-0005-0000-0000-0000AA090000}"/>
    <cellStyle name="Millares 2 4 2 2 4 2 2 2" xfId="11672" xr:uid="{9E0E4AE4-EB34-4004-A2D0-34A300C5384A}"/>
    <cellStyle name="Millares 2 4 2 2 4 2 2 3" xfId="7741" xr:uid="{F6CD3367-BB4B-4FAB-8F50-C8A1EF54954D}"/>
    <cellStyle name="Millares 2 4 2 2 4 2 3" xfId="9736" xr:uid="{957C446C-4304-4BC3-9BB4-AD0D03957D93}"/>
    <cellStyle name="Millares 2 4 2 2 4 2 4" xfId="5804" xr:uid="{170603AB-98EE-4F30-81ED-884DFD4163FE}"/>
    <cellStyle name="Millares 2 4 2 2 4 3" xfId="2476" xr:uid="{00000000-0005-0000-0000-0000AB090000}"/>
    <cellStyle name="Millares 2 4 2 2 4 3 2" xfId="10741" xr:uid="{877FBB3E-28A4-4257-8AF0-977B70752B9F}"/>
    <cellStyle name="Millares 2 4 2 2 4 3 3" xfId="6810" xr:uid="{D1F2FCE7-20F7-4923-A29E-83E14473F0F5}"/>
    <cellStyle name="Millares 2 4 2 2 4 4" xfId="8805" xr:uid="{4748ABB8-026F-45F2-A72D-92568B517389}"/>
    <cellStyle name="Millares 2 4 2 2 4 5" xfId="4873" xr:uid="{A21268E2-E6DA-4823-9C16-34014CBD3081}"/>
    <cellStyle name="Millares 2 4 2 2 5" xfId="2477" xr:uid="{00000000-0005-0000-0000-0000AC090000}"/>
    <cellStyle name="Millares 2 4 2 2 5 2" xfId="2478" xr:uid="{00000000-0005-0000-0000-0000AD090000}"/>
    <cellStyle name="Millares 2 4 2 2 5 2 2" xfId="11214" xr:uid="{18607520-D674-4DFB-935A-E253AC75123B}"/>
    <cellStyle name="Millares 2 4 2 2 5 2 3" xfId="7283" xr:uid="{84373745-B9C6-491E-80DD-7675A4DED81C}"/>
    <cellStyle name="Millares 2 4 2 2 5 3" xfId="9278" xr:uid="{D875406D-52DC-41D1-8AD1-3AA48F4C5E22}"/>
    <cellStyle name="Millares 2 4 2 2 5 4" xfId="5346" xr:uid="{465150AF-E583-4F99-8528-706CBD1BE927}"/>
    <cellStyle name="Millares 2 4 2 2 6" xfId="2479" xr:uid="{00000000-0005-0000-0000-0000AE090000}"/>
    <cellStyle name="Millares 2 4 2 2 6 2" xfId="10286" xr:uid="{84A2592B-2F78-40BE-8F7E-84E8F8666FC1}"/>
    <cellStyle name="Millares 2 4 2 2 6 3" xfId="6355" xr:uid="{244A9351-8DEC-4EA1-A7A5-DEE29906916F}"/>
    <cellStyle name="Millares 2 4 2 2 7" xfId="8347" xr:uid="{073952BF-6727-4466-A550-98D5451B572D}"/>
    <cellStyle name="Millares 2 4 2 2 8" xfId="4414" xr:uid="{B1BFC792-BDD3-4991-B4FF-00514E7D9E26}"/>
    <cellStyle name="Millares 2 4 2 3" xfId="2480" xr:uid="{00000000-0005-0000-0000-0000AF090000}"/>
    <cellStyle name="Millares 2 4 2 3 2" xfId="2481" xr:uid="{00000000-0005-0000-0000-0000B0090000}"/>
    <cellStyle name="Millares 2 4 2 3 2 2" xfId="2482" xr:uid="{00000000-0005-0000-0000-0000B1090000}"/>
    <cellStyle name="Millares 2 4 2 3 2 2 2" xfId="2483" xr:uid="{00000000-0005-0000-0000-0000B2090000}"/>
    <cellStyle name="Millares 2 4 2 3 2 2 2 2" xfId="11675" xr:uid="{EF3FCD5C-49BE-433D-9957-7DA7FA07AEFD}"/>
    <cellStyle name="Millares 2 4 2 3 2 2 2 3" xfId="7744" xr:uid="{986C7193-2C48-4BC0-9CAB-AAC62098E55F}"/>
    <cellStyle name="Millares 2 4 2 3 2 2 3" xfId="9739" xr:uid="{78B2FF9B-542C-4904-899D-64DF8D1E328C}"/>
    <cellStyle name="Millares 2 4 2 3 2 2 4" xfId="5807" xr:uid="{B18378E6-69B7-4F1D-9282-C07D5D243CAD}"/>
    <cellStyle name="Millares 2 4 2 3 2 3" xfId="2484" xr:uid="{00000000-0005-0000-0000-0000B3090000}"/>
    <cellStyle name="Millares 2 4 2 3 2 3 2" xfId="10744" xr:uid="{9FD0799C-478A-4B38-9558-51E73516EF3C}"/>
    <cellStyle name="Millares 2 4 2 3 2 3 3" xfId="6813" xr:uid="{0A0BC6CF-066A-4707-9087-0CCBED5A3A95}"/>
    <cellStyle name="Millares 2 4 2 3 2 4" xfId="8808" xr:uid="{3370A6E8-0342-4B1C-9984-247BD8CA48AB}"/>
    <cellStyle name="Millares 2 4 2 3 2 5" xfId="4876" xr:uid="{EB41BE1D-7444-45E7-9E0E-4799A382C2E2}"/>
    <cellStyle name="Millares 2 4 2 3 3" xfId="2485" xr:uid="{00000000-0005-0000-0000-0000B4090000}"/>
    <cellStyle name="Millares 2 4 2 3 3 2" xfId="2486" xr:uid="{00000000-0005-0000-0000-0000B5090000}"/>
    <cellStyle name="Millares 2 4 2 3 3 2 2" xfId="11217" xr:uid="{46625727-991B-4170-8AF5-EE13FCE5ACB6}"/>
    <cellStyle name="Millares 2 4 2 3 3 2 3" xfId="7286" xr:uid="{0830ADAD-F685-4045-965E-8BEFB58995D0}"/>
    <cellStyle name="Millares 2 4 2 3 3 3" xfId="9281" xr:uid="{49602CDC-94B5-4A74-AE36-7398734165AE}"/>
    <cellStyle name="Millares 2 4 2 3 3 4" xfId="5349" xr:uid="{C71AB3D2-77A2-4BF2-9538-B290935DD395}"/>
    <cellStyle name="Millares 2 4 2 3 4" xfId="2487" xr:uid="{00000000-0005-0000-0000-0000B6090000}"/>
    <cellStyle name="Millares 2 4 2 3 4 2" xfId="10289" xr:uid="{946D996B-DA44-418D-869B-F4F8F9977AA0}"/>
    <cellStyle name="Millares 2 4 2 3 4 3" xfId="6358" xr:uid="{621D16A4-1931-4AFB-8782-062762D45F35}"/>
    <cellStyle name="Millares 2 4 2 3 5" xfId="8350" xr:uid="{B79EFFA7-C62C-4F94-A56C-2C0CC81053F6}"/>
    <cellStyle name="Millares 2 4 2 3 6" xfId="4417" xr:uid="{6D24CBE9-11D7-4238-8364-CCC8AB888DBC}"/>
    <cellStyle name="Millares 2 4 2 4" xfId="2488" xr:uid="{00000000-0005-0000-0000-0000B7090000}"/>
    <cellStyle name="Millares 2 4 2 4 2" xfId="2489" xr:uid="{00000000-0005-0000-0000-0000B8090000}"/>
    <cellStyle name="Millares 2 4 2 4 2 2" xfId="2490" xr:uid="{00000000-0005-0000-0000-0000B9090000}"/>
    <cellStyle name="Millares 2 4 2 4 2 2 2" xfId="2491" xr:uid="{00000000-0005-0000-0000-0000BA090000}"/>
    <cellStyle name="Millares 2 4 2 4 2 2 2 2" xfId="11676" xr:uid="{2C360BC3-8901-409C-9741-F93A25A2D1C0}"/>
    <cellStyle name="Millares 2 4 2 4 2 2 2 3" xfId="7745" xr:uid="{6E7470B0-DEAE-4ACA-8270-8C97D2936F29}"/>
    <cellStyle name="Millares 2 4 2 4 2 2 3" xfId="9740" xr:uid="{D9830920-1895-44F8-BE8A-2BE892351637}"/>
    <cellStyle name="Millares 2 4 2 4 2 2 4" xfId="5808" xr:uid="{E005CC32-748C-48BD-BF51-D63206150350}"/>
    <cellStyle name="Millares 2 4 2 4 2 3" xfId="2492" xr:uid="{00000000-0005-0000-0000-0000BB090000}"/>
    <cellStyle name="Millares 2 4 2 4 2 3 2" xfId="10745" xr:uid="{9E98E055-08ED-4CF2-A8C2-D29BDE2DEB1D}"/>
    <cellStyle name="Millares 2 4 2 4 2 3 3" xfId="6814" xr:uid="{52F1B353-C837-4AF6-AC26-A57FEC22D6DB}"/>
    <cellStyle name="Millares 2 4 2 4 2 4" xfId="8809" xr:uid="{77EF2B9E-129D-48A9-A817-13CB03F45D70}"/>
    <cellStyle name="Millares 2 4 2 4 2 5" xfId="4877" xr:uid="{867218B3-FBDC-40CC-B7D0-F40BC2DB1419}"/>
    <cellStyle name="Millares 2 4 2 4 3" xfId="2493" xr:uid="{00000000-0005-0000-0000-0000BC090000}"/>
    <cellStyle name="Millares 2 4 2 4 3 2" xfId="2494" xr:uid="{00000000-0005-0000-0000-0000BD090000}"/>
    <cellStyle name="Millares 2 4 2 4 3 2 2" xfId="11218" xr:uid="{8C635BB1-4CF2-4459-8564-2F5A3C7AF7C7}"/>
    <cellStyle name="Millares 2 4 2 4 3 2 3" xfId="7287" xr:uid="{F3DD5915-AA13-4D02-879B-7A04E4C955E9}"/>
    <cellStyle name="Millares 2 4 2 4 3 3" xfId="9282" xr:uid="{D4916954-34C0-40C8-B21A-10203C5468F2}"/>
    <cellStyle name="Millares 2 4 2 4 3 4" xfId="5350" xr:uid="{B63DFF1C-34B3-433D-A48A-4323C9DD2F54}"/>
    <cellStyle name="Millares 2 4 2 4 4" xfId="2495" xr:uid="{00000000-0005-0000-0000-0000BE090000}"/>
    <cellStyle name="Millares 2 4 2 4 4 2" xfId="10290" xr:uid="{8FBC5943-4271-4DFA-803D-1FACA7BF2FA3}"/>
    <cellStyle name="Millares 2 4 2 4 4 3" xfId="6359" xr:uid="{D6FEF58A-95B7-4B71-809A-89CC04BA2068}"/>
    <cellStyle name="Millares 2 4 2 4 5" xfId="8351" xr:uid="{975E58DC-C4FB-4088-99FB-6FDAFD43755A}"/>
    <cellStyle name="Millares 2 4 2 4 6" xfId="4418" xr:uid="{52931C32-A401-4120-9EA5-CB38AE81EFAD}"/>
    <cellStyle name="Millares 2 4 2 5" xfId="2496" xr:uid="{00000000-0005-0000-0000-0000BF090000}"/>
    <cellStyle name="Millares 2 4 2 5 2" xfId="2497" xr:uid="{00000000-0005-0000-0000-0000C0090000}"/>
    <cellStyle name="Millares 2 4 2 5 2 2" xfId="2498" xr:uid="{00000000-0005-0000-0000-0000C1090000}"/>
    <cellStyle name="Millares 2 4 2 5 2 2 2" xfId="11671" xr:uid="{68156F31-F952-4440-8A46-3FDD76D566EC}"/>
    <cellStyle name="Millares 2 4 2 5 2 2 3" xfId="7740" xr:uid="{4598A98A-E6D3-4E3C-88D9-B5E93A6355C3}"/>
    <cellStyle name="Millares 2 4 2 5 2 3" xfId="9735" xr:uid="{6FE37016-48D0-454C-8F76-42FC75658E52}"/>
    <cellStyle name="Millares 2 4 2 5 2 4" xfId="5803" xr:uid="{7E4A2BC9-F532-4A69-A4AE-0E8FD95BC755}"/>
    <cellStyle name="Millares 2 4 2 5 3" xfId="2499" xr:uid="{00000000-0005-0000-0000-0000C2090000}"/>
    <cellStyle name="Millares 2 4 2 5 3 2" xfId="10740" xr:uid="{BD560A59-7B69-40F8-81B7-39D764457B5C}"/>
    <cellStyle name="Millares 2 4 2 5 3 3" xfId="6809" xr:uid="{04E2CB67-CA17-4C50-B66B-681C5A3CD560}"/>
    <cellStyle name="Millares 2 4 2 5 4" xfId="8804" xr:uid="{81B86AF0-B117-45A4-B03E-F4F89A79FCDA}"/>
    <cellStyle name="Millares 2 4 2 5 5" xfId="4872" xr:uid="{3913FBAF-7F30-4889-8E88-3B39BE59DC91}"/>
    <cellStyle name="Millares 2 4 2 6" xfId="2500" xr:uid="{00000000-0005-0000-0000-0000C3090000}"/>
    <cellStyle name="Millares 2 4 2 6 2" xfId="2501" xr:uid="{00000000-0005-0000-0000-0000C4090000}"/>
    <cellStyle name="Millares 2 4 2 6 2 2" xfId="11213" xr:uid="{1B89D4BE-744F-4062-873B-303AD57FC22B}"/>
    <cellStyle name="Millares 2 4 2 6 2 3" xfId="7282" xr:uid="{F5743458-56BB-428E-A448-AE72746FC19C}"/>
    <cellStyle name="Millares 2 4 2 6 3" xfId="9277" xr:uid="{F34F8E3A-0941-4AB7-8D77-E485F4896EC2}"/>
    <cellStyle name="Millares 2 4 2 6 4" xfId="5345" xr:uid="{A4B90302-D52C-445D-9E6A-7AA7A0597273}"/>
    <cellStyle name="Millares 2 4 2 7" xfId="2502" xr:uid="{00000000-0005-0000-0000-0000C5090000}"/>
    <cellStyle name="Millares 2 4 2 7 2" xfId="10285" xr:uid="{A5863DF4-E5DA-4492-A5C4-2B47F5AD1A19}"/>
    <cellStyle name="Millares 2 4 2 7 3" xfId="6354" xr:uid="{06C30E76-1DBB-4B87-8394-F71A3A7882E1}"/>
    <cellStyle name="Millares 2 4 2 8" xfId="8346" xr:uid="{69ABCA2F-84D7-4D9A-8454-B106F6FEBFFD}"/>
    <cellStyle name="Millares 2 4 2 9" xfId="4413" xr:uid="{EF079B94-32C1-4CCF-80F5-BE8233CFF602}"/>
    <cellStyle name="Millares 2 4 3" xfId="2503" xr:uid="{00000000-0005-0000-0000-0000C6090000}"/>
    <cellStyle name="Millares 2 4 3 2" xfId="2504" xr:uid="{00000000-0005-0000-0000-0000C7090000}"/>
    <cellStyle name="Millares 2 4 3 2 2" xfId="2505" xr:uid="{00000000-0005-0000-0000-0000C8090000}"/>
    <cellStyle name="Millares 2 4 3 2 2 2" xfId="2506" xr:uid="{00000000-0005-0000-0000-0000C9090000}"/>
    <cellStyle name="Millares 2 4 3 2 2 2 2" xfId="2507" xr:uid="{00000000-0005-0000-0000-0000CA090000}"/>
    <cellStyle name="Millares 2 4 3 2 2 2 2 2" xfId="2508" xr:uid="{00000000-0005-0000-0000-0000CB090000}"/>
    <cellStyle name="Millares 2 4 3 2 2 2 2 2 2" xfId="11679" xr:uid="{51CC87AA-A2F2-4CDD-B95E-5661B3076C09}"/>
    <cellStyle name="Millares 2 4 3 2 2 2 2 2 3" xfId="7748" xr:uid="{C4BD1C5B-4D3B-44D1-9D0D-62B281EE59E9}"/>
    <cellStyle name="Millares 2 4 3 2 2 2 2 3" xfId="9743" xr:uid="{EF810903-031B-4B79-9B83-0F0507A3546A}"/>
    <cellStyle name="Millares 2 4 3 2 2 2 2 4" xfId="5811" xr:uid="{557044A3-B0C5-4C41-BBE4-73BAB966882E}"/>
    <cellStyle name="Millares 2 4 3 2 2 2 3" xfId="2509" xr:uid="{00000000-0005-0000-0000-0000CC090000}"/>
    <cellStyle name="Millares 2 4 3 2 2 2 3 2" xfId="10748" xr:uid="{F8C5CAF1-1B71-45DE-88ED-70ABC06C2FE1}"/>
    <cellStyle name="Millares 2 4 3 2 2 2 3 3" xfId="6817" xr:uid="{7F776B55-2398-4300-8477-4CB635D79EC4}"/>
    <cellStyle name="Millares 2 4 3 2 2 2 4" xfId="8812" xr:uid="{5539E724-52AA-4D0E-A609-460916F00E9B}"/>
    <cellStyle name="Millares 2 4 3 2 2 2 5" xfId="4880" xr:uid="{9B2E9EC9-2EA0-4177-A2EE-765C95370D17}"/>
    <cellStyle name="Millares 2 4 3 2 2 3" xfId="2510" xr:uid="{00000000-0005-0000-0000-0000CD090000}"/>
    <cellStyle name="Millares 2 4 3 2 2 3 2" xfId="2511" xr:uid="{00000000-0005-0000-0000-0000CE090000}"/>
    <cellStyle name="Millares 2 4 3 2 2 3 2 2" xfId="11221" xr:uid="{3D299518-90B6-41DF-8213-021BB9D1D7FF}"/>
    <cellStyle name="Millares 2 4 3 2 2 3 2 3" xfId="7290" xr:uid="{5A76F560-E723-4B48-AE2F-EE967CB0CA5C}"/>
    <cellStyle name="Millares 2 4 3 2 2 3 3" xfId="9285" xr:uid="{D0257974-85F6-46BE-B0A9-746A47E9CC71}"/>
    <cellStyle name="Millares 2 4 3 2 2 3 4" xfId="5353" xr:uid="{3118D1B0-EB97-4CA6-9598-CD56E98DE8F6}"/>
    <cellStyle name="Millares 2 4 3 2 2 4" xfId="2512" xr:uid="{00000000-0005-0000-0000-0000CF090000}"/>
    <cellStyle name="Millares 2 4 3 2 2 4 2" xfId="10293" xr:uid="{6E0C6089-064C-4541-90D3-6C81DBB53C19}"/>
    <cellStyle name="Millares 2 4 3 2 2 4 3" xfId="6362" xr:uid="{26A9B352-0627-4A4C-BEBE-4A49A4E76DE5}"/>
    <cellStyle name="Millares 2 4 3 2 2 5" xfId="8354" xr:uid="{44582B98-7A1A-457F-A606-658AFBDB5D41}"/>
    <cellStyle name="Millares 2 4 3 2 2 6" xfId="4421" xr:uid="{04B05073-3F83-4112-AAC7-E694BEC28645}"/>
    <cellStyle name="Millares 2 4 3 2 3" xfId="2513" xr:uid="{00000000-0005-0000-0000-0000D0090000}"/>
    <cellStyle name="Millares 2 4 3 2 3 2" xfId="2514" xr:uid="{00000000-0005-0000-0000-0000D1090000}"/>
    <cellStyle name="Millares 2 4 3 2 3 2 2" xfId="2515" xr:uid="{00000000-0005-0000-0000-0000D2090000}"/>
    <cellStyle name="Millares 2 4 3 2 3 2 2 2" xfId="2516" xr:uid="{00000000-0005-0000-0000-0000D3090000}"/>
    <cellStyle name="Millares 2 4 3 2 3 2 2 2 2" xfId="11680" xr:uid="{92A4785B-EE08-415C-A1A3-121819B69595}"/>
    <cellStyle name="Millares 2 4 3 2 3 2 2 2 3" xfId="7749" xr:uid="{B28FA54A-603A-4088-9349-B05397B2D79A}"/>
    <cellStyle name="Millares 2 4 3 2 3 2 2 3" xfId="9744" xr:uid="{8ECC8E00-C277-4A80-A94C-CCF5A585F763}"/>
    <cellStyle name="Millares 2 4 3 2 3 2 2 4" xfId="5812" xr:uid="{B680E066-1B65-4DC9-B025-156AFBBB1785}"/>
    <cellStyle name="Millares 2 4 3 2 3 2 3" xfId="2517" xr:uid="{00000000-0005-0000-0000-0000D4090000}"/>
    <cellStyle name="Millares 2 4 3 2 3 2 3 2" xfId="10749" xr:uid="{4E5C0FDE-D78F-4E5D-B4FC-099172906F6C}"/>
    <cellStyle name="Millares 2 4 3 2 3 2 3 3" xfId="6818" xr:uid="{78D16F31-EB5D-4A4E-9603-8CCDED8F2693}"/>
    <cellStyle name="Millares 2 4 3 2 3 2 4" xfId="8813" xr:uid="{328C6810-A6F8-4615-B0EF-83905210F35D}"/>
    <cellStyle name="Millares 2 4 3 2 3 2 5" xfId="4881" xr:uid="{1E2ABA90-7C1A-452A-BB46-30A5448FA562}"/>
    <cellStyle name="Millares 2 4 3 2 3 3" xfId="2518" xr:uid="{00000000-0005-0000-0000-0000D5090000}"/>
    <cellStyle name="Millares 2 4 3 2 3 3 2" xfId="2519" xr:uid="{00000000-0005-0000-0000-0000D6090000}"/>
    <cellStyle name="Millares 2 4 3 2 3 3 2 2" xfId="11222" xr:uid="{6DA3EC4D-AE12-42AB-8897-561B3B1F9171}"/>
    <cellStyle name="Millares 2 4 3 2 3 3 2 3" xfId="7291" xr:uid="{37CBF2B4-719A-4BA6-8B7B-74BEC0DA2A02}"/>
    <cellStyle name="Millares 2 4 3 2 3 3 3" xfId="9286" xr:uid="{9D9E48D3-7F61-435D-89B5-4A30F2754DE5}"/>
    <cellStyle name="Millares 2 4 3 2 3 3 4" xfId="5354" xr:uid="{77D9DD10-D29F-4B2D-93AA-44AE81B78625}"/>
    <cellStyle name="Millares 2 4 3 2 3 4" xfId="2520" xr:uid="{00000000-0005-0000-0000-0000D7090000}"/>
    <cellStyle name="Millares 2 4 3 2 3 4 2" xfId="10294" xr:uid="{8D81F5A6-2D42-42CF-836E-D151EBAFFB48}"/>
    <cellStyle name="Millares 2 4 3 2 3 4 3" xfId="6363" xr:uid="{FCF4CDE0-018B-401C-86F7-74792615FAD5}"/>
    <cellStyle name="Millares 2 4 3 2 3 5" xfId="8355" xr:uid="{55EA24F6-13A9-4E4E-A202-9AD99FFB704A}"/>
    <cellStyle name="Millares 2 4 3 2 3 6" xfId="4422" xr:uid="{E5063216-9B59-458C-B4F7-0116D6A85D33}"/>
    <cellStyle name="Millares 2 4 3 2 4" xfId="2521" xr:uid="{00000000-0005-0000-0000-0000D8090000}"/>
    <cellStyle name="Millares 2 4 3 2 4 2" xfId="2522" xr:uid="{00000000-0005-0000-0000-0000D9090000}"/>
    <cellStyle name="Millares 2 4 3 2 4 2 2" xfId="2523" xr:uid="{00000000-0005-0000-0000-0000DA090000}"/>
    <cellStyle name="Millares 2 4 3 2 4 2 2 2" xfId="11678" xr:uid="{33279D7D-5A2D-45EA-B8EF-CBB724CEF24A}"/>
    <cellStyle name="Millares 2 4 3 2 4 2 2 3" xfId="7747" xr:uid="{D2CDD088-900C-4E52-A991-71E6B8F2CC50}"/>
    <cellStyle name="Millares 2 4 3 2 4 2 3" xfId="9742" xr:uid="{9CDA483D-9BC7-4BD8-8177-964BE09DECA6}"/>
    <cellStyle name="Millares 2 4 3 2 4 2 4" xfId="5810" xr:uid="{B4D74F94-3148-498B-B638-5C4DE66BEE9E}"/>
    <cellStyle name="Millares 2 4 3 2 4 3" xfId="2524" xr:uid="{00000000-0005-0000-0000-0000DB090000}"/>
    <cellStyle name="Millares 2 4 3 2 4 3 2" xfId="10747" xr:uid="{B867DFF2-CA33-4B91-BA54-E0CEF7879841}"/>
    <cellStyle name="Millares 2 4 3 2 4 3 3" xfId="6816" xr:uid="{09DFA890-CDBB-433C-BB7D-B47BE658B539}"/>
    <cellStyle name="Millares 2 4 3 2 4 4" xfId="8811" xr:uid="{BA3AF271-A996-4115-B4E6-879625A43BB4}"/>
    <cellStyle name="Millares 2 4 3 2 4 5" xfId="4879" xr:uid="{AC9AD4FF-644B-46E5-9C6D-AD0BD19746D7}"/>
    <cellStyle name="Millares 2 4 3 2 5" xfId="2525" xr:uid="{00000000-0005-0000-0000-0000DC090000}"/>
    <cellStyle name="Millares 2 4 3 2 5 2" xfId="2526" xr:uid="{00000000-0005-0000-0000-0000DD090000}"/>
    <cellStyle name="Millares 2 4 3 2 5 2 2" xfId="11220" xr:uid="{1A3AE18F-DFF1-4081-9C67-E67935116142}"/>
    <cellStyle name="Millares 2 4 3 2 5 2 3" xfId="7289" xr:uid="{0E1A02FA-6F3D-4C03-B191-27258A72FD59}"/>
    <cellStyle name="Millares 2 4 3 2 5 3" xfId="9284" xr:uid="{DA5F29D7-88A7-446C-8D2D-F81036CFB77B}"/>
    <cellStyle name="Millares 2 4 3 2 5 4" xfId="5352" xr:uid="{B01CE30C-D41E-4422-9BFA-FF927F40E055}"/>
    <cellStyle name="Millares 2 4 3 2 6" xfId="2527" xr:uid="{00000000-0005-0000-0000-0000DE090000}"/>
    <cellStyle name="Millares 2 4 3 2 6 2" xfId="10292" xr:uid="{F06EEEC7-F8D6-46FD-A326-AA6963E12EEB}"/>
    <cellStyle name="Millares 2 4 3 2 6 3" xfId="6361" xr:uid="{1477118E-84C5-4467-9A28-560AD8504608}"/>
    <cellStyle name="Millares 2 4 3 2 7" xfId="8353" xr:uid="{BCD227DB-EBA4-4346-9E09-7778EB8D9872}"/>
    <cellStyle name="Millares 2 4 3 2 8" xfId="4420" xr:uid="{851D796A-4A5F-4A97-BF26-F779ADE47A80}"/>
    <cellStyle name="Millares 2 4 3 3" xfId="2528" xr:uid="{00000000-0005-0000-0000-0000DF090000}"/>
    <cellStyle name="Millares 2 4 3 3 2" xfId="2529" xr:uid="{00000000-0005-0000-0000-0000E0090000}"/>
    <cellStyle name="Millares 2 4 3 3 2 2" xfId="2530" xr:uid="{00000000-0005-0000-0000-0000E1090000}"/>
    <cellStyle name="Millares 2 4 3 3 2 2 2" xfId="2531" xr:uid="{00000000-0005-0000-0000-0000E2090000}"/>
    <cellStyle name="Millares 2 4 3 3 2 2 2 2" xfId="11681" xr:uid="{B8541C7B-D0CA-47BB-80EA-4FFFEE4979E0}"/>
    <cellStyle name="Millares 2 4 3 3 2 2 2 3" xfId="7750" xr:uid="{E5B19184-F282-456D-AEF1-EF348E76A779}"/>
    <cellStyle name="Millares 2 4 3 3 2 2 3" xfId="9745" xr:uid="{BE87AC30-CEBB-4EBB-ACA4-22CEBD3422D6}"/>
    <cellStyle name="Millares 2 4 3 3 2 2 4" xfId="5813" xr:uid="{579C1601-CD8C-41E4-88E5-5505E703FA79}"/>
    <cellStyle name="Millares 2 4 3 3 2 3" xfId="2532" xr:uid="{00000000-0005-0000-0000-0000E3090000}"/>
    <cellStyle name="Millares 2 4 3 3 2 3 2" xfId="10750" xr:uid="{2614D572-4E69-4B89-BB68-C3590D333C92}"/>
    <cellStyle name="Millares 2 4 3 3 2 3 3" xfId="6819" xr:uid="{2B4A9F8A-108B-43AD-8CAE-F77000F69539}"/>
    <cellStyle name="Millares 2 4 3 3 2 4" xfId="8814" xr:uid="{A703822B-36B9-44BB-9C26-A1A01435CCC6}"/>
    <cellStyle name="Millares 2 4 3 3 2 5" xfId="4882" xr:uid="{0828A683-6D17-4736-A4BD-174219EA4B5A}"/>
    <cellStyle name="Millares 2 4 3 3 3" xfId="2533" xr:uid="{00000000-0005-0000-0000-0000E4090000}"/>
    <cellStyle name="Millares 2 4 3 3 3 2" xfId="2534" xr:uid="{00000000-0005-0000-0000-0000E5090000}"/>
    <cellStyle name="Millares 2 4 3 3 3 2 2" xfId="11223" xr:uid="{DC66B2CC-D521-413C-980F-F4726B2AAC1E}"/>
    <cellStyle name="Millares 2 4 3 3 3 2 3" xfId="7292" xr:uid="{8902B500-7F58-45D0-8C94-41109C67C0E8}"/>
    <cellStyle name="Millares 2 4 3 3 3 3" xfId="9287" xr:uid="{FFD3DAFA-BFA7-41D6-885E-4813AF78A705}"/>
    <cellStyle name="Millares 2 4 3 3 3 4" xfId="5355" xr:uid="{E9637D47-04ED-42D2-8C3C-B488D2A3BAFC}"/>
    <cellStyle name="Millares 2 4 3 3 4" xfId="2535" xr:uid="{00000000-0005-0000-0000-0000E6090000}"/>
    <cellStyle name="Millares 2 4 3 3 4 2" xfId="10295" xr:uid="{101FCDB0-F1FE-436E-88CE-2D3439090B8E}"/>
    <cellStyle name="Millares 2 4 3 3 4 3" xfId="6364" xr:uid="{E626F7F8-AE23-47CD-AA57-5FA0FFD2AE78}"/>
    <cellStyle name="Millares 2 4 3 3 5" xfId="8356" xr:uid="{738BA9BC-3087-4A02-B9EC-C71ED92B6395}"/>
    <cellStyle name="Millares 2 4 3 3 6" xfId="4423" xr:uid="{2EA289B6-5471-498C-9DA7-D73C5A47C7F7}"/>
    <cellStyle name="Millares 2 4 3 4" xfId="2536" xr:uid="{00000000-0005-0000-0000-0000E7090000}"/>
    <cellStyle name="Millares 2 4 3 4 2" xfId="2537" xr:uid="{00000000-0005-0000-0000-0000E8090000}"/>
    <cellStyle name="Millares 2 4 3 4 2 2" xfId="2538" xr:uid="{00000000-0005-0000-0000-0000E9090000}"/>
    <cellStyle name="Millares 2 4 3 4 2 2 2" xfId="2539" xr:uid="{00000000-0005-0000-0000-0000EA090000}"/>
    <cellStyle name="Millares 2 4 3 4 2 2 2 2" xfId="11682" xr:uid="{AA331F89-B270-404D-BF53-00EDBF72AE56}"/>
    <cellStyle name="Millares 2 4 3 4 2 2 2 3" xfId="7751" xr:uid="{59811145-6B0F-4707-8586-45C19DDCB051}"/>
    <cellStyle name="Millares 2 4 3 4 2 2 3" xfId="9746" xr:uid="{C2A4CBF8-7702-4C87-88E4-FC238389C1D7}"/>
    <cellStyle name="Millares 2 4 3 4 2 2 4" xfId="5814" xr:uid="{4E3436CF-D8B3-4021-8A75-68F2BC72388F}"/>
    <cellStyle name="Millares 2 4 3 4 2 3" xfId="2540" xr:uid="{00000000-0005-0000-0000-0000EB090000}"/>
    <cellStyle name="Millares 2 4 3 4 2 3 2" xfId="10751" xr:uid="{D95F62C8-C70B-498C-8DA4-7765C07399DB}"/>
    <cellStyle name="Millares 2 4 3 4 2 3 3" xfId="6820" xr:uid="{A6E857C0-2049-4412-A101-D76C9860BE06}"/>
    <cellStyle name="Millares 2 4 3 4 2 4" xfId="8815" xr:uid="{872AD88B-F78F-4A5D-BC70-E79FE7D70884}"/>
    <cellStyle name="Millares 2 4 3 4 2 5" xfId="4883" xr:uid="{3CED6551-DC6A-4196-8C4F-D0353D7CAB1E}"/>
    <cellStyle name="Millares 2 4 3 4 3" xfId="2541" xr:uid="{00000000-0005-0000-0000-0000EC090000}"/>
    <cellStyle name="Millares 2 4 3 4 3 2" xfId="2542" xr:uid="{00000000-0005-0000-0000-0000ED090000}"/>
    <cellStyle name="Millares 2 4 3 4 3 2 2" xfId="11224" xr:uid="{25583F03-9103-4737-B1DC-75D72A508A3B}"/>
    <cellStyle name="Millares 2 4 3 4 3 2 3" xfId="7293" xr:uid="{ACE13470-2C9A-498D-98D7-5BA9E0D415F1}"/>
    <cellStyle name="Millares 2 4 3 4 3 3" xfId="9288" xr:uid="{9F15FF64-EDE7-4AF9-890B-543192FE502D}"/>
    <cellStyle name="Millares 2 4 3 4 3 4" xfId="5356" xr:uid="{E2FAC51C-2AE5-489E-A706-BB2DBC79C222}"/>
    <cellStyle name="Millares 2 4 3 4 4" xfId="2543" xr:uid="{00000000-0005-0000-0000-0000EE090000}"/>
    <cellStyle name="Millares 2 4 3 4 4 2" xfId="10296" xr:uid="{0922DF66-3BEC-48C7-A306-675E4F8C6610}"/>
    <cellStyle name="Millares 2 4 3 4 4 3" xfId="6365" xr:uid="{19BB04F1-521B-4F8C-82CB-EA4BFBE6B684}"/>
    <cellStyle name="Millares 2 4 3 4 5" xfId="8357" xr:uid="{0843BCFC-4E1E-41D6-A37D-08AE5B8293C3}"/>
    <cellStyle name="Millares 2 4 3 4 6" xfId="4424" xr:uid="{ECC85AD8-213A-4BCF-9A84-AD21835BAE04}"/>
    <cellStyle name="Millares 2 4 3 5" xfId="2544" xr:uid="{00000000-0005-0000-0000-0000EF090000}"/>
    <cellStyle name="Millares 2 4 3 5 2" xfId="2545" xr:uid="{00000000-0005-0000-0000-0000F0090000}"/>
    <cellStyle name="Millares 2 4 3 5 2 2" xfId="2546" xr:uid="{00000000-0005-0000-0000-0000F1090000}"/>
    <cellStyle name="Millares 2 4 3 5 2 2 2" xfId="11677" xr:uid="{045959C2-F5D8-4CEE-8183-D9817C58A121}"/>
    <cellStyle name="Millares 2 4 3 5 2 2 3" xfId="7746" xr:uid="{FB9A8A89-C687-4715-82B1-32FC466BED8D}"/>
    <cellStyle name="Millares 2 4 3 5 2 3" xfId="9741" xr:uid="{AFD11042-DEC1-42EF-84D5-4C1A1B33AADF}"/>
    <cellStyle name="Millares 2 4 3 5 2 4" xfId="5809" xr:uid="{D01CE8A8-E078-443E-A827-F2278EC62A1F}"/>
    <cellStyle name="Millares 2 4 3 5 3" xfId="2547" xr:uid="{00000000-0005-0000-0000-0000F2090000}"/>
    <cellStyle name="Millares 2 4 3 5 3 2" xfId="10746" xr:uid="{FF56CE49-6ADC-4CB8-9ED6-322547BD90A8}"/>
    <cellStyle name="Millares 2 4 3 5 3 3" xfId="6815" xr:uid="{FA22D5AA-AB1B-4AFD-96D5-5A6DF3CD6012}"/>
    <cellStyle name="Millares 2 4 3 5 4" xfId="8810" xr:uid="{6893C893-9C5A-4C15-82F4-F8D6C2C61E4C}"/>
    <cellStyle name="Millares 2 4 3 5 5" xfId="4878" xr:uid="{38C2FA30-4076-4B1D-B026-F41B5F691473}"/>
    <cellStyle name="Millares 2 4 3 6" xfId="2548" xr:uid="{00000000-0005-0000-0000-0000F3090000}"/>
    <cellStyle name="Millares 2 4 3 6 2" xfId="2549" xr:uid="{00000000-0005-0000-0000-0000F4090000}"/>
    <cellStyle name="Millares 2 4 3 6 2 2" xfId="11219" xr:uid="{D7AEBEA5-B205-495F-9790-7569FD48806A}"/>
    <cellStyle name="Millares 2 4 3 6 2 3" xfId="7288" xr:uid="{B8BDBEB8-8D50-499D-B797-01BDA5841D6A}"/>
    <cellStyle name="Millares 2 4 3 6 3" xfId="9283" xr:uid="{5DC4F430-BEF1-4364-9214-0B8E6812F935}"/>
    <cellStyle name="Millares 2 4 3 6 4" xfId="5351" xr:uid="{D0D9E47E-329F-4247-85A5-3904F757D200}"/>
    <cellStyle name="Millares 2 4 3 7" xfId="2550" xr:uid="{00000000-0005-0000-0000-0000F5090000}"/>
    <cellStyle name="Millares 2 4 3 7 2" xfId="10291" xr:uid="{F02D1BF6-D0A0-446C-8FD7-50D760578AB4}"/>
    <cellStyle name="Millares 2 4 3 7 3" xfId="6360" xr:uid="{F675FF84-3C8B-4B0F-AC9D-5A60878CFC1A}"/>
    <cellStyle name="Millares 2 4 3 8" xfId="8352" xr:uid="{0B8F5EC3-A083-48C2-89B1-6276867FCCB7}"/>
    <cellStyle name="Millares 2 4 3 9" xfId="4419" xr:uid="{298480C1-B5CD-4AC9-8C99-6A2253F67F17}"/>
    <cellStyle name="Millares 2 4 4" xfId="2551" xr:uid="{00000000-0005-0000-0000-0000F6090000}"/>
    <cellStyle name="Millares 2 4 4 2" xfId="2552" xr:uid="{00000000-0005-0000-0000-0000F7090000}"/>
    <cellStyle name="Millares 2 4 4 2 2" xfId="2553" xr:uid="{00000000-0005-0000-0000-0000F8090000}"/>
    <cellStyle name="Millares 2 4 4 2 2 2" xfId="2554" xr:uid="{00000000-0005-0000-0000-0000F9090000}"/>
    <cellStyle name="Millares 2 4 4 2 2 2 2" xfId="2555" xr:uid="{00000000-0005-0000-0000-0000FA090000}"/>
    <cellStyle name="Millares 2 4 4 2 2 2 2 2" xfId="2556" xr:uid="{00000000-0005-0000-0000-0000FB090000}"/>
    <cellStyle name="Millares 2 4 4 2 2 2 2 2 2" xfId="11685" xr:uid="{DB7FF2EE-6E4C-4ABA-8069-15B11E51834D}"/>
    <cellStyle name="Millares 2 4 4 2 2 2 2 2 3" xfId="7754" xr:uid="{FBDF2DCA-0286-4376-BC2B-05FA41B9CB4F}"/>
    <cellStyle name="Millares 2 4 4 2 2 2 2 3" xfId="9749" xr:uid="{AB13C8CF-1AF0-49B6-98CC-63AA0B6EEEA1}"/>
    <cellStyle name="Millares 2 4 4 2 2 2 2 4" xfId="5817" xr:uid="{858166ED-BCE3-4B07-8881-4CDDD769CB63}"/>
    <cellStyle name="Millares 2 4 4 2 2 2 3" xfId="2557" xr:uid="{00000000-0005-0000-0000-0000FC090000}"/>
    <cellStyle name="Millares 2 4 4 2 2 2 3 2" xfId="10754" xr:uid="{C8E5C8EE-B8F3-4D32-BA05-97F24B385A92}"/>
    <cellStyle name="Millares 2 4 4 2 2 2 3 3" xfId="6823" xr:uid="{F01632FB-BE79-4409-8293-DE99FCE7BEEF}"/>
    <cellStyle name="Millares 2 4 4 2 2 2 4" xfId="8818" xr:uid="{32E26E42-3717-41F0-8160-CF214AC687C7}"/>
    <cellStyle name="Millares 2 4 4 2 2 2 5" xfId="4886" xr:uid="{FF47E4C4-0C9E-4217-9E3E-215750F74B4B}"/>
    <cellStyle name="Millares 2 4 4 2 2 3" xfId="2558" xr:uid="{00000000-0005-0000-0000-0000FD090000}"/>
    <cellStyle name="Millares 2 4 4 2 2 3 2" xfId="2559" xr:uid="{00000000-0005-0000-0000-0000FE090000}"/>
    <cellStyle name="Millares 2 4 4 2 2 3 2 2" xfId="11227" xr:uid="{EDEC591E-E130-4706-B2A1-4B0DB9ABCDE3}"/>
    <cellStyle name="Millares 2 4 4 2 2 3 2 3" xfId="7296" xr:uid="{65D50F81-A567-426A-8005-2ACA4C1B9570}"/>
    <cellStyle name="Millares 2 4 4 2 2 3 3" xfId="9291" xr:uid="{603B56F0-DD30-400F-8349-5E6B6889AAE9}"/>
    <cellStyle name="Millares 2 4 4 2 2 3 4" xfId="5359" xr:uid="{30CC19E4-3460-4427-8F77-BD8C1CB0C2A2}"/>
    <cellStyle name="Millares 2 4 4 2 2 4" xfId="2560" xr:uid="{00000000-0005-0000-0000-0000FF090000}"/>
    <cellStyle name="Millares 2 4 4 2 2 4 2" xfId="10299" xr:uid="{DB05A193-7215-4672-A394-91CC21D6E328}"/>
    <cellStyle name="Millares 2 4 4 2 2 4 3" xfId="6368" xr:uid="{8470247F-442E-48B9-8F12-57F7D497B6E1}"/>
    <cellStyle name="Millares 2 4 4 2 2 5" xfId="8360" xr:uid="{63D6367F-F479-411B-BED5-808B94FF2775}"/>
    <cellStyle name="Millares 2 4 4 2 2 6" xfId="4427" xr:uid="{087DB790-BA29-42CE-9C4F-FEAC4F9FD3D8}"/>
    <cellStyle name="Millares 2 4 4 2 3" xfId="2561" xr:uid="{00000000-0005-0000-0000-0000000A0000}"/>
    <cellStyle name="Millares 2 4 4 2 3 2" xfId="2562" xr:uid="{00000000-0005-0000-0000-0000010A0000}"/>
    <cellStyle name="Millares 2 4 4 2 3 2 2" xfId="2563" xr:uid="{00000000-0005-0000-0000-0000020A0000}"/>
    <cellStyle name="Millares 2 4 4 2 3 2 2 2" xfId="2564" xr:uid="{00000000-0005-0000-0000-0000030A0000}"/>
    <cellStyle name="Millares 2 4 4 2 3 2 2 2 2" xfId="11686" xr:uid="{1A3F2734-2F83-4800-A3D1-241168281752}"/>
    <cellStyle name="Millares 2 4 4 2 3 2 2 2 3" xfId="7755" xr:uid="{EDD6A654-3F0D-463A-96AB-28FD6DD1A4D8}"/>
    <cellStyle name="Millares 2 4 4 2 3 2 2 3" xfId="9750" xr:uid="{57C39D70-ED23-46AF-8F96-C068DDA6E1D8}"/>
    <cellStyle name="Millares 2 4 4 2 3 2 2 4" xfId="5818" xr:uid="{DFD90E13-30C0-4AD4-8D26-6359AF45AC55}"/>
    <cellStyle name="Millares 2 4 4 2 3 2 3" xfId="2565" xr:uid="{00000000-0005-0000-0000-0000040A0000}"/>
    <cellStyle name="Millares 2 4 4 2 3 2 3 2" xfId="10755" xr:uid="{6BCE28B7-E09B-4334-BC89-9584D7D5A8FF}"/>
    <cellStyle name="Millares 2 4 4 2 3 2 3 3" xfId="6824" xr:uid="{33AFCADD-4202-4118-B226-1F343EE65D84}"/>
    <cellStyle name="Millares 2 4 4 2 3 2 4" xfId="8819" xr:uid="{8218F1CB-5392-4CAA-9EC8-26FFD60D4804}"/>
    <cellStyle name="Millares 2 4 4 2 3 2 5" xfId="4887" xr:uid="{2B714661-D2BC-4637-8647-78B224DBDDE1}"/>
    <cellStyle name="Millares 2 4 4 2 3 3" xfId="2566" xr:uid="{00000000-0005-0000-0000-0000050A0000}"/>
    <cellStyle name="Millares 2 4 4 2 3 3 2" xfId="2567" xr:uid="{00000000-0005-0000-0000-0000060A0000}"/>
    <cellStyle name="Millares 2 4 4 2 3 3 2 2" xfId="11228" xr:uid="{3782E804-EE2F-48BF-821B-737D05868C8B}"/>
    <cellStyle name="Millares 2 4 4 2 3 3 2 3" xfId="7297" xr:uid="{7D6B695D-4034-47A7-AD99-D90D5E38557C}"/>
    <cellStyle name="Millares 2 4 4 2 3 3 3" xfId="9292" xr:uid="{C7AA0BA6-E513-4FB3-9BFD-ED057E955091}"/>
    <cellStyle name="Millares 2 4 4 2 3 3 4" xfId="5360" xr:uid="{AC80FD8F-6B38-4BDB-9D7A-AD2D99E92A63}"/>
    <cellStyle name="Millares 2 4 4 2 3 4" xfId="2568" xr:uid="{00000000-0005-0000-0000-0000070A0000}"/>
    <cellStyle name="Millares 2 4 4 2 3 4 2" xfId="10300" xr:uid="{B4157170-B080-4387-9516-1489B97C2254}"/>
    <cellStyle name="Millares 2 4 4 2 3 4 3" xfId="6369" xr:uid="{6107345D-A6CE-4FBA-BA02-D3BEB793D4B8}"/>
    <cellStyle name="Millares 2 4 4 2 3 5" xfId="8361" xr:uid="{4CF158F9-8C9B-4E25-BC64-B5FAF60E641D}"/>
    <cellStyle name="Millares 2 4 4 2 3 6" xfId="4428" xr:uid="{7BDCDE5C-B9D8-4E16-8EFC-1733AB4DED2B}"/>
    <cellStyle name="Millares 2 4 4 2 4" xfId="2569" xr:uid="{00000000-0005-0000-0000-0000080A0000}"/>
    <cellStyle name="Millares 2 4 4 2 4 2" xfId="2570" xr:uid="{00000000-0005-0000-0000-0000090A0000}"/>
    <cellStyle name="Millares 2 4 4 2 4 2 2" xfId="2571" xr:uid="{00000000-0005-0000-0000-00000A0A0000}"/>
    <cellStyle name="Millares 2 4 4 2 4 2 2 2" xfId="11684" xr:uid="{DD8D640C-881B-4E1A-B8C7-D3956B710E0B}"/>
    <cellStyle name="Millares 2 4 4 2 4 2 2 3" xfId="7753" xr:uid="{5A1EBD67-24D0-4B08-9071-A3E234123FF7}"/>
    <cellStyle name="Millares 2 4 4 2 4 2 3" xfId="9748" xr:uid="{E1ED746F-4FE3-4654-9FE3-BAFEE2B005CB}"/>
    <cellStyle name="Millares 2 4 4 2 4 2 4" xfId="5816" xr:uid="{4183B97A-3140-4F04-B99B-85FFDD74B08B}"/>
    <cellStyle name="Millares 2 4 4 2 4 3" xfId="2572" xr:uid="{00000000-0005-0000-0000-00000B0A0000}"/>
    <cellStyle name="Millares 2 4 4 2 4 3 2" xfId="10753" xr:uid="{3B925050-62CC-4F77-B34E-D43F89A9392F}"/>
    <cellStyle name="Millares 2 4 4 2 4 3 3" xfId="6822" xr:uid="{2CAAFC96-558E-47F8-833B-EC59C304B57B}"/>
    <cellStyle name="Millares 2 4 4 2 4 4" xfId="8817" xr:uid="{05A9FC97-4C86-42EC-8972-11E98FD5423B}"/>
    <cellStyle name="Millares 2 4 4 2 4 5" xfId="4885" xr:uid="{2AD799CB-4CCC-48D3-9419-28DE7057DAC5}"/>
    <cellStyle name="Millares 2 4 4 2 5" xfId="2573" xr:uid="{00000000-0005-0000-0000-00000C0A0000}"/>
    <cellStyle name="Millares 2 4 4 2 5 2" xfId="2574" xr:uid="{00000000-0005-0000-0000-00000D0A0000}"/>
    <cellStyle name="Millares 2 4 4 2 5 2 2" xfId="11226" xr:uid="{2F5DC27F-1103-4B13-8BAD-97877DDC79D6}"/>
    <cellStyle name="Millares 2 4 4 2 5 2 3" xfId="7295" xr:uid="{F632417A-F616-47F1-A2B9-1C8FD956FAC1}"/>
    <cellStyle name="Millares 2 4 4 2 5 3" xfId="9290" xr:uid="{0D82EF6B-C8DD-4BC5-8F0E-19A58C01523D}"/>
    <cellStyle name="Millares 2 4 4 2 5 4" xfId="5358" xr:uid="{FD6E439A-7241-4AEB-ACF3-B48C96332AA3}"/>
    <cellStyle name="Millares 2 4 4 2 6" xfId="2575" xr:uid="{00000000-0005-0000-0000-00000E0A0000}"/>
    <cellStyle name="Millares 2 4 4 2 6 2" xfId="10298" xr:uid="{D299D650-239A-4011-9EE3-E32C7DD561DE}"/>
    <cellStyle name="Millares 2 4 4 2 6 3" xfId="6367" xr:uid="{A0C5A670-91F5-48F4-BF13-989EEDC4F94D}"/>
    <cellStyle name="Millares 2 4 4 2 7" xfId="8359" xr:uid="{F0388A90-F9ED-4656-B881-780B7ACBD7EC}"/>
    <cellStyle name="Millares 2 4 4 2 8" xfId="4426" xr:uid="{4B78423A-2E47-4709-9F8B-9A0E61DC4FEF}"/>
    <cellStyle name="Millares 2 4 4 3" xfId="2576" xr:uid="{00000000-0005-0000-0000-00000F0A0000}"/>
    <cellStyle name="Millares 2 4 4 3 2" xfId="2577" xr:uid="{00000000-0005-0000-0000-0000100A0000}"/>
    <cellStyle name="Millares 2 4 4 3 2 2" xfId="2578" xr:uid="{00000000-0005-0000-0000-0000110A0000}"/>
    <cellStyle name="Millares 2 4 4 3 2 2 2" xfId="2579" xr:uid="{00000000-0005-0000-0000-0000120A0000}"/>
    <cellStyle name="Millares 2 4 4 3 2 2 2 2" xfId="11687" xr:uid="{D7527ED0-6149-4A29-BF5B-4075EC6BD989}"/>
    <cellStyle name="Millares 2 4 4 3 2 2 2 3" xfId="7756" xr:uid="{9CBCFF14-C9EA-4BFC-8F5C-7F6E2BC3E022}"/>
    <cellStyle name="Millares 2 4 4 3 2 2 3" xfId="9751" xr:uid="{07E1A660-BDB6-4B5C-8488-4035DDD70308}"/>
    <cellStyle name="Millares 2 4 4 3 2 2 4" xfId="5819" xr:uid="{55870E4D-2B0B-46BC-9911-DFCF95B36A4C}"/>
    <cellStyle name="Millares 2 4 4 3 2 3" xfId="2580" xr:uid="{00000000-0005-0000-0000-0000130A0000}"/>
    <cellStyle name="Millares 2 4 4 3 2 3 2" xfId="10756" xr:uid="{A1CAB38E-7126-48A9-B1C6-5E879269B0BB}"/>
    <cellStyle name="Millares 2 4 4 3 2 3 3" xfId="6825" xr:uid="{2DD9DD6F-3757-4D04-8845-5D5FD7B06309}"/>
    <cellStyle name="Millares 2 4 4 3 2 4" xfId="8820" xr:uid="{9867B85F-A0E1-4547-9176-9085A229701C}"/>
    <cellStyle name="Millares 2 4 4 3 2 5" xfId="4888" xr:uid="{3CE36116-1F6B-4D79-9FAB-8788317338AD}"/>
    <cellStyle name="Millares 2 4 4 3 3" xfId="2581" xr:uid="{00000000-0005-0000-0000-0000140A0000}"/>
    <cellStyle name="Millares 2 4 4 3 3 2" xfId="2582" xr:uid="{00000000-0005-0000-0000-0000150A0000}"/>
    <cellStyle name="Millares 2 4 4 3 3 2 2" xfId="11229" xr:uid="{106EA990-D1B9-44CA-97DA-023D66D2D0BF}"/>
    <cellStyle name="Millares 2 4 4 3 3 2 3" xfId="7298" xr:uid="{F286784A-592E-475C-B7DE-09FDA976D2CA}"/>
    <cellStyle name="Millares 2 4 4 3 3 3" xfId="9293" xr:uid="{DD6A8E03-79D8-4B2E-9E2A-9ED8D84DAA98}"/>
    <cellStyle name="Millares 2 4 4 3 3 4" xfId="5361" xr:uid="{82494ACC-B0DD-4023-8D6E-876FD8B28642}"/>
    <cellStyle name="Millares 2 4 4 3 4" xfId="2583" xr:uid="{00000000-0005-0000-0000-0000160A0000}"/>
    <cellStyle name="Millares 2 4 4 3 4 2" xfId="10301" xr:uid="{BA1550AD-7703-49F9-8393-416B9336CD9C}"/>
    <cellStyle name="Millares 2 4 4 3 4 3" xfId="6370" xr:uid="{A00CAEBA-D0DF-4F62-BE2F-71F0E59EC6FA}"/>
    <cellStyle name="Millares 2 4 4 3 5" xfId="8362" xr:uid="{8C97817A-5FAB-469E-B8D2-C14509C66595}"/>
    <cellStyle name="Millares 2 4 4 3 6" xfId="4429" xr:uid="{166F3253-0DB1-460A-9B90-41B4F551B48D}"/>
    <cellStyle name="Millares 2 4 4 4" xfId="2584" xr:uid="{00000000-0005-0000-0000-0000170A0000}"/>
    <cellStyle name="Millares 2 4 4 4 2" xfId="2585" xr:uid="{00000000-0005-0000-0000-0000180A0000}"/>
    <cellStyle name="Millares 2 4 4 4 2 2" xfId="2586" xr:uid="{00000000-0005-0000-0000-0000190A0000}"/>
    <cellStyle name="Millares 2 4 4 4 2 2 2" xfId="2587" xr:uid="{00000000-0005-0000-0000-00001A0A0000}"/>
    <cellStyle name="Millares 2 4 4 4 2 2 2 2" xfId="11688" xr:uid="{98B8CC9A-336C-4BA5-B7A4-5E1887CA15AD}"/>
    <cellStyle name="Millares 2 4 4 4 2 2 2 3" xfId="7757" xr:uid="{522CA2ED-DB43-46AA-A838-A12BF55D19F3}"/>
    <cellStyle name="Millares 2 4 4 4 2 2 3" xfId="9752" xr:uid="{42C5E392-01AB-4BF3-AB8B-30581A9ABA67}"/>
    <cellStyle name="Millares 2 4 4 4 2 2 4" xfId="5820" xr:uid="{FA30FDB2-E272-4D84-BBBA-64995AAFE1FA}"/>
    <cellStyle name="Millares 2 4 4 4 2 3" xfId="2588" xr:uid="{00000000-0005-0000-0000-00001B0A0000}"/>
    <cellStyle name="Millares 2 4 4 4 2 3 2" xfId="10757" xr:uid="{F7FF0C5E-4855-43CE-9EEB-FCC02026F6CE}"/>
    <cellStyle name="Millares 2 4 4 4 2 3 3" xfId="6826" xr:uid="{8FB9FDF4-4638-4BC4-B917-B446EB4B8AE4}"/>
    <cellStyle name="Millares 2 4 4 4 2 4" xfId="8821" xr:uid="{9EBD8CD3-3F41-4C28-BF96-F8724A98A5AE}"/>
    <cellStyle name="Millares 2 4 4 4 2 5" xfId="4889" xr:uid="{B7A48880-7DF2-4B61-BAB0-B3F751D6C5EA}"/>
    <cellStyle name="Millares 2 4 4 4 3" xfId="2589" xr:uid="{00000000-0005-0000-0000-00001C0A0000}"/>
    <cellStyle name="Millares 2 4 4 4 3 2" xfId="2590" xr:uid="{00000000-0005-0000-0000-00001D0A0000}"/>
    <cellStyle name="Millares 2 4 4 4 3 2 2" xfId="11230" xr:uid="{81555DF8-8B59-4352-B420-A1EC5761BF09}"/>
    <cellStyle name="Millares 2 4 4 4 3 2 3" xfId="7299" xr:uid="{746B09CE-BE0F-45BB-A09E-C8F77C064FF0}"/>
    <cellStyle name="Millares 2 4 4 4 3 3" xfId="9294" xr:uid="{B34213BE-8973-4D57-9B99-B9B7A6C4E924}"/>
    <cellStyle name="Millares 2 4 4 4 3 4" xfId="5362" xr:uid="{46F45840-F2C7-4406-9154-B53522C9420C}"/>
    <cellStyle name="Millares 2 4 4 4 4" xfId="2591" xr:uid="{00000000-0005-0000-0000-00001E0A0000}"/>
    <cellStyle name="Millares 2 4 4 4 4 2" xfId="10302" xr:uid="{EFD136D3-8616-4F0D-BDFD-93F2D785451B}"/>
    <cellStyle name="Millares 2 4 4 4 4 3" xfId="6371" xr:uid="{3FD52239-74A9-45F2-9DE5-168946E1BFBD}"/>
    <cellStyle name="Millares 2 4 4 4 5" xfId="8363" xr:uid="{3B5B5038-5825-4E6C-817B-6757AC17E426}"/>
    <cellStyle name="Millares 2 4 4 4 6" xfId="4430" xr:uid="{EC09AC78-AD63-421A-B49B-7E9FC769F832}"/>
    <cellStyle name="Millares 2 4 4 5" xfId="2592" xr:uid="{00000000-0005-0000-0000-00001F0A0000}"/>
    <cellStyle name="Millares 2 4 4 5 2" xfId="2593" xr:uid="{00000000-0005-0000-0000-0000200A0000}"/>
    <cellStyle name="Millares 2 4 4 5 2 2" xfId="2594" xr:uid="{00000000-0005-0000-0000-0000210A0000}"/>
    <cellStyle name="Millares 2 4 4 5 2 2 2" xfId="11683" xr:uid="{ABE40859-0A78-4AA0-AE88-8AD36F91C858}"/>
    <cellStyle name="Millares 2 4 4 5 2 2 3" xfId="7752" xr:uid="{E30A4F45-B048-4553-A945-4BB68E139514}"/>
    <cellStyle name="Millares 2 4 4 5 2 3" xfId="9747" xr:uid="{CB32739A-3B76-49D4-97A0-4016B269A653}"/>
    <cellStyle name="Millares 2 4 4 5 2 4" xfId="5815" xr:uid="{7044346B-0E4A-437D-A1D3-FC555458C948}"/>
    <cellStyle name="Millares 2 4 4 5 3" xfId="2595" xr:uid="{00000000-0005-0000-0000-0000220A0000}"/>
    <cellStyle name="Millares 2 4 4 5 3 2" xfId="10752" xr:uid="{FFF4965A-3426-463F-B30B-C05BE2635201}"/>
    <cellStyle name="Millares 2 4 4 5 3 3" xfId="6821" xr:uid="{C8E78261-07AF-4DC8-A007-A725D0E080F4}"/>
    <cellStyle name="Millares 2 4 4 5 4" xfId="8816" xr:uid="{28CC6D0A-99C1-47A2-BC17-4636C8AD0285}"/>
    <cellStyle name="Millares 2 4 4 5 5" xfId="4884" xr:uid="{34E98B3A-DA19-44C4-8E5B-55A11256B174}"/>
    <cellStyle name="Millares 2 4 4 6" xfId="2596" xr:uid="{00000000-0005-0000-0000-0000230A0000}"/>
    <cellStyle name="Millares 2 4 4 6 2" xfId="2597" xr:uid="{00000000-0005-0000-0000-0000240A0000}"/>
    <cellStyle name="Millares 2 4 4 6 2 2" xfId="11225" xr:uid="{9BADA86C-E2E8-46E5-9203-962F64858496}"/>
    <cellStyle name="Millares 2 4 4 6 2 3" xfId="7294" xr:uid="{44FED618-A28D-4AAC-A8A0-223FE140659E}"/>
    <cellStyle name="Millares 2 4 4 6 3" xfId="9289" xr:uid="{F9BA35E9-0789-479D-AAC6-2D436D1A6BA9}"/>
    <cellStyle name="Millares 2 4 4 6 4" xfId="5357" xr:uid="{2C035A15-F1E1-47E2-8BCE-51230D29D368}"/>
    <cellStyle name="Millares 2 4 4 7" xfId="2598" xr:uid="{00000000-0005-0000-0000-0000250A0000}"/>
    <cellStyle name="Millares 2 4 4 7 2" xfId="10297" xr:uid="{DD9D30AC-7CE4-437D-96B5-E0C744A72619}"/>
    <cellStyle name="Millares 2 4 4 7 3" xfId="6366" xr:uid="{74584242-B710-43E0-8045-BEC3C1B029CA}"/>
    <cellStyle name="Millares 2 4 4 8" xfId="8358" xr:uid="{67744E7C-8930-4A37-A11E-D5B6DD6213B6}"/>
    <cellStyle name="Millares 2 4 4 9" xfId="4425" xr:uid="{BB5DE726-988C-4FF5-8C7C-8B43F47C2076}"/>
    <cellStyle name="Millares 2 4 5" xfId="2599" xr:uid="{00000000-0005-0000-0000-0000260A0000}"/>
    <cellStyle name="Millares 2 4 5 2" xfId="2600" xr:uid="{00000000-0005-0000-0000-0000270A0000}"/>
    <cellStyle name="Millares 2 4 5 2 2" xfId="2601" xr:uid="{00000000-0005-0000-0000-0000280A0000}"/>
    <cellStyle name="Millares 2 4 5 2 2 2" xfId="2602" xr:uid="{00000000-0005-0000-0000-0000290A0000}"/>
    <cellStyle name="Millares 2 4 5 2 2 2 2" xfId="2603" xr:uid="{00000000-0005-0000-0000-00002A0A0000}"/>
    <cellStyle name="Millares 2 4 5 2 2 2 2 2" xfId="11690" xr:uid="{A00560D8-508B-4F43-B149-ACC00834A469}"/>
    <cellStyle name="Millares 2 4 5 2 2 2 2 3" xfId="7759" xr:uid="{3CA0E8DD-34C6-4040-B452-879D83354416}"/>
    <cellStyle name="Millares 2 4 5 2 2 2 3" xfId="9754" xr:uid="{38378DF1-5E2F-419F-8F39-5911DDC3D64C}"/>
    <cellStyle name="Millares 2 4 5 2 2 2 4" xfId="5822" xr:uid="{7E24F730-B873-4300-94DB-F6C6B726072F}"/>
    <cellStyle name="Millares 2 4 5 2 2 3" xfId="2604" xr:uid="{00000000-0005-0000-0000-00002B0A0000}"/>
    <cellStyle name="Millares 2 4 5 2 2 3 2" xfId="10759" xr:uid="{D9301A4D-B3AE-4CAD-8D0F-2DEFC4405CD3}"/>
    <cellStyle name="Millares 2 4 5 2 2 3 3" xfId="6828" xr:uid="{8A4878EB-5FD7-4B4A-A4A9-B31235CAE770}"/>
    <cellStyle name="Millares 2 4 5 2 2 4" xfId="8823" xr:uid="{A6D4D8D8-9F10-4438-8F4D-942FD2224AAE}"/>
    <cellStyle name="Millares 2 4 5 2 2 5" xfId="4891" xr:uid="{ED5A2445-E32C-4E79-B1F5-BAD26175F8F4}"/>
    <cellStyle name="Millares 2 4 5 2 3" xfId="2605" xr:uid="{00000000-0005-0000-0000-00002C0A0000}"/>
    <cellStyle name="Millares 2 4 5 2 3 2" xfId="2606" xr:uid="{00000000-0005-0000-0000-00002D0A0000}"/>
    <cellStyle name="Millares 2 4 5 2 3 2 2" xfId="11232" xr:uid="{C7F23B95-55CA-49B2-9567-11AF2EDF46EE}"/>
    <cellStyle name="Millares 2 4 5 2 3 2 3" xfId="7301" xr:uid="{F3613C4E-722E-4AB0-A0F8-CC778DD72A68}"/>
    <cellStyle name="Millares 2 4 5 2 3 3" xfId="9296" xr:uid="{4749BAEB-C033-4AF6-82BA-98A272D0C74A}"/>
    <cellStyle name="Millares 2 4 5 2 3 4" xfId="5364" xr:uid="{B283D345-87EB-4043-9F8C-F8FB0D6CCE9D}"/>
    <cellStyle name="Millares 2 4 5 2 4" xfId="2607" xr:uid="{00000000-0005-0000-0000-00002E0A0000}"/>
    <cellStyle name="Millares 2 4 5 2 4 2" xfId="10304" xr:uid="{ABB4A292-9F7D-463D-A274-BD37CF13BFD8}"/>
    <cellStyle name="Millares 2 4 5 2 4 3" xfId="6373" xr:uid="{62D43AA2-33F6-49F0-AE17-06C18E1FA670}"/>
    <cellStyle name="Millares 2 4 5 2 5" xfId="8365" xr:uid="{A34C7B41-84CB-4379-AE9E-1296F1DDE68C}"/>
    <cellStyle name="Millares 2 4 5 2 6" xfId="4432" xr:uid="{D633D8C1-7CC5-4076-B480-3FB8C4FF9EAD}"/>
    <cellStyle name="Millares 2 4 5 3" xfId="2608" xr:uid="{00000000-0005-0000-0000-00002F0A0000}"/>
    <cellStyle name="Millares 2 4 5 3 2" xfId="2609" xr:uid="{00000000-0005-0000-0000-0000300A0000}"/>
    <cellStyle name="Millares 2 4 5 3 2 2" xfId="2610" xr:uid="{00000000-0005-0000-0000-0000310A0000}"/>
    <cellStyle name="Millares 2 4 5 3 2 2 2" xfId="2611" xr:uid="{00000000-0005-0000-0000-0000320A0000}"/>
    <cellStyle name="Millares 2 4 5 3 2 2 2 2" xfId="11691" xr:uid="{78964960-1F74-411C-9047-1E91E1872E84}"/>
    <cellStyle name="Millares 2 4 5 3 2 2 2 3" xfId="7760" xr:uid="{F5F50091-1ADA-4032-8C14-AFAE5DE23035}"/>
    <cellStyle name="Millares 2 4 5 3 2 2 3" xfId="9755" xr:uid="{9B85ED3A-9572-41AF-BA1E-AA16ECBC8117}"/>
    <cellStyle name="Millares 2 4 5 3 2 2 4" xfId="5823" xr:uid="{35ED732C-5D38-456F-8513-209DB2F76A11}"/>
    <cellStyle name="Millares 2 4 5 3 2 3" xfId="2612" xr:uid="{00000000-0005-0000-0000-0000330A0000}"/>
    <cellStyle name="Millares 2 4 5 3 2 3 2" xfId="10760" xr:uid="{B1DE04FB-9726-4C2E-85E1-4E672320EE34}"/>
    <cellStyle name="Millares 2 4 5 3 2 3 3" xfId="6829" xr:uid="{B7B72F32-36F7-4AEF-89AF-6E7F0001A773}"/>
    <cellStyle name="Millares 2 4 5 3 2 4" xfId="8824" xr:uid="{3F6314D2-2C53-4D74-89FF-DF3FAAA0CC00}"/>
    <cellStyle name="Millares 2 4 5 3 2 5" xfId="4892" xr:uid="{CE527C41-737E-4C30-BEAF-D11472284178}"/>
    <cellStyle name="Millares 2 4 5 3 3" xfId="2613" xr:uid="{00000000-0005-0000-0000-0000340A0000}"/>
    <cellStyle name="Millares 2 4 5 3 3 2" xfId="2614" xr:uid="{00000000-0005-0000-0000-0000350A0000}"/>
    <cellStyle name="Millares 2 4 5 3 3 2 2" xfId="11233" xr:uid="{D7D077F7-2AA8-4910-BEAF-2200B18E7B55}"/>
    <cellStyle name="Millares 2 4 5 3 3 2 3" xfId="7302" xr:uid="{19112226-54D4-40F1-88A0-E062AF79B9AC}"/>
    <cellStyle name="Millares 2 4 5 3 3 3" xfId="9297" xr:uid="{50F25F88-DB57-42B4-9B4B-6DBB99E2B523}"/>
    <cellStyle name="Millares 2 4 5 3 3 4" xfId="5365" xr:uid="{33DCE96B-6F1F-4F61-B09B-82093172FE8E}"/>
    <cellStyle name="Millares 2 4 5 3 4" xfId="2615" xr:uid="{00000000-0005-0000-0000-0000360A0000}"/>
    <cellStyle name="Millares 2 4 5 3 4 2" xfId="10305" xr:uid="{6D2601B3-ED22-4FF3-B560-60C4DC6E533E}"/>
    <cellStyle name="Millares 2 4 5 3 4 3" xfId="6374" xr:uid="{C1330E99-AFEA-47E2-A68E-46D44F903F7E}"/>
    <cellStyle name="Millares 2 4 5 3 5" xfId="8366" xr:uid="{36863FC6-7BE4-4BC1-8B91-088CEE56E557}"/>
    <cellStyle name="Millares 2 4 5 3 6" xfId="4433" xr:uid="{A3497FC7-A182-45C7-AF7F-6E24677899A4}"/>
    <cellStyle name="Millares 2 4 5 4" xfId="2616" xr:uid="{00000000-0005-0000-0000-0000370A0000}"/>
    <cellStyle name="Millares 2 4 5 4 2" xfId="2617" xr:uid="{00000000-0005-0000-0000-0000380A0000}"/>
    <cellStyle name="Millares 2 4 5 4 2 2" xfId="2618" xr:uid="{00000000-0005-0000-0000-0000390A0000}"/>
    <cellStyle name="Millares 2 4 5 4 2 2 2" xfId="11689" xr:uid="{5824BFC4-99A7-4910-8433-730C73428C34}"/>
    <cellStyle name="Millares 2 4 5 4 2 2 3" xfId="7758" xr:uid="{573329AC-775B-45B5-9930-ABB49DF8C6B5}"/>
    <cellStyle name="Millares 2 4 5 4 2 3" xfId="9753" xr:uid="{04B71CA2-13A3-4260-8FF7-1D7731D9F047}"/>
    <cellStyle name="Millares 2 4 5 4 2 4" xfId="5821" xr:uid="{701F6EFF-A064-4945-9BF5-0C469C3B98E2}"/>
    <cellStyle name="Millares 2 4 5 4 3" xfId="2619" xr:uid="{00000000-0005-0000-0000-00003A0A0000}"/>
    <cellStyle name="Millares 2 4 5 4 3 2" xfId="10758" xr:uid="{06FE4389-593A-4610-B495-1FD986A75FCE}"/>
    <cellStyle name="Millares 2 4 5 4 3 3" xfId="6827" xr:uid="{A24EFA1B-1898-4982-9A57-D62B3B391962}"/>
    <cellStyle name="Millares 2 4 5 4 4" xfId="8822" xr:uid="{0588333F-9171-40E8-88DD-8AB0EEDAF1D1}"/>
    <cellStyle name="Millares 2 4 5 4 5" xfId="4890" xr:uid="{18732D74-B74D-4B6D-8D4F-9B967A319DE4}"/>
    <cellStyle name="Millares 2 4 5 5" xfId="2620" xr:uid="{00000000-0005-0000-0000-00003B0A0000}"/>
    <cellStyle name="Millares 2 4 5 5 2" xfId="2621" xr:uid="{00000000-0005-0000-0000-00003C0A0000}"/>
    <cellStyle name="Millares 2 4 5 5 2 2" xfId="11231" xr:uid="{3BBE94B8-DA6F-4D03-9B03-50EECE015A12}"/>
    <cellStyle name="Millares 2 4 5 5 2 3" xfId="7300" xr:uid="{DFDFD519-D3C1-4650-9B30-F463A4D80771}"/>
    <cellStyle name="Millares 2 4 5 5 3" xfId="9295" xr:uid="{62685353-390A-40BE-9BA3-47F3AA7D9645}"/>
    <cellStyle name="Millares 2 4 5 5 4" xfId="5363" xr:uid="{58F3F57B-A5D3-4E75-8AB6-91406687336B}"/>
    <cellStyle name="Millares 2 4 5 6" xfId="2622" xr:uid="{00000000-0005-0000-0000-00003D0A0000}"/>
    <cellStyle name="Millares 2 4 5 6 2" xfId="10303" xr:uid="{83B705F0-D60C-4EE6-9FBA-9CA34F7E1768}"/>
    <cellStyle name="Millares 2 4 5 6 3" xfId="6372" xr:uid="{174B9D04-42D1-418C-982D-8A436CB82214}"/>
    <cellStyle name="Millares 2 4 5 7" xfId="8364" xr:uid="{56EE5FA8-4C26-483A-813C-B20CA2E934C1}"/>
    <cellStyle name="Millares 2 4 5 8" xfId="4431" xr:uid="{1B9FBBD9-EA22-48D4-89F9-7AA72AEEB42A}"/>
    <cellStyle name="Millares 2 4 6" xfId="2623" xr:uid="{00000000-0005-0000-0000-00003E0A0000}"/>
    <cellStyle name="Millares 2 4 6 2" xfId="2624" xr:uid="{00000000-0005-0000-0000-00003F0A0000}"/>
    <cellStyle name="Millares 2 4 6 2 2" xfId="2625" xr:uid="{00000000-0005-0000-0000-0000400A0000}"/>
    <cellStyle name="Millares 2 4 6 2 2 2" xfId="2626" xr:uid="{00000000-0005-0000-0000-0000410A0000}"/>
    <cellStyle name="Millares 2 4 6 2 2 2 2" xfId="11692" xr:uid="{1F8C8473-98C2-45E3-B96D-E6F121CD26EC}"/>
    <cellStyle name="Millares 2 4 6 2 2 2 3" xfId="7761" xr:uid="{FCC49EDD-BDDC-4817-A1D4-648FF8570D50}"/>
    <cellStyle name="Millares 2 4 6 2 2 3" xfId="9756" xr:uid="{2F489C8E-D1E5-4F83-B117-D327D1D16CDA}"/>
    <cellStyle name="Millares 2 4 6 2 2 4" xfId="5824" xr:uid="{61312A9F-3B5A-40BB-A51A-E678ADDAC9D2}"/>
    <cellStyle name="Millares 2 4 6 2 3" xfId="2627" xr:uid="{00000000-0005-0000-0000-0000420A0000}"/>
    <cellStyle name="Millares 2 4 6 2 3 2" xfId="10761" xr:uid="{154DED6F-C1E7-4F48-A5E6-C91005699127}"/>
    <cellStyle name="Millares 2 4 6 2 3 3" xfId="6830" xr:uid="{146B207E-34FE-44F9-A2C6-4E8685319C49}"/>
    <cellStyle name="Millares 2 4 6 2 4" xfId="8825" xr:uid="{6E368236-3CD1-443D-847D-3B799C672F42}"/>
    <cellStyle name="Millares 2 4 6 2 5" xfId="4893" xr:uid="{58706AB9-D968-455A-BDCC-773C73233512}"/>
    <cellStyle name="Millares 2 4 6 3" xfId="2628" xr:uid="{00000000-0005-0000-0000-0000430A0000}"/>
    <cellStyle name="Millares 2 4 6 3 2" xfId="2629" xr:uid="{00000000-0005-0000-0000-0000440A0000}"/>
    <cellStyle name="Millares 2 4 6 3 2 2" xfId="11234" xr:uid="{C66F0C03-4CE6-458E-9748-9437B4DECEFD}"/>
    <cellStyle name="Millares 2 4 6 3 2 3" xfId="7303" xr:uid="{BD195737-E4A3-4E0F-BDEB-E8F9F433A2F4}"/>
    <cellStyle name="Millares 2 4 6 3 3" xfId="9298" xr:uid="{3D911C86-1123-41FC-BE75-E3C45E4A0BB0}"/>
    <cellStyle name="Millares 2 4 6 3 4" xfId="5366" xr:uid="{5AF56120-18B7-4FCE-B03C-B60A3C8D4E74}"/>
    <cellStyle name="Millares 2 4 6 4" xfId="2630" xr:uid="{00000000-0005-0000-0000-0000450A0000}"/>
    <cellStyle name="Millares 2 4 6 4 2" xfId="10306" xr:uid="{570B4BC5-DC80-4D17-B6C6-BB3628848C3B}"/>
    <cellStyle name="Millares 2 4 6 4 3" xfId="6375" xr:uid="{92658186-8D28-4C9A-B2E7-9B2F0886DB64}"/>
    <cellStyle name="Millares 2 4 6 5" xfId="8367" xr:uid="{0D2DB86A-563D-49DB-B8DE-85640BA4065F}"/>
    <cellStyle name="Millares 2 4 6 6" xfId="4434" xr:uid="{7D56A0F5-A166-4D18-8E75-C2514D78968E}"/>
    <cellStyle name="Millares 2 4 7" xfId="2631" xr:uid="{00000000-0005-0000-0000-0000460A0000}"/>
    <cellStyle name="Millares 2 4 7 2" xfId="2632" xr:uid="{00000000-0005-0000-0000-0000470A0000}"/>
    <cellStyle name="Millares 2 4 7 2 2" xfId="2633" xr:uid="{00000000-0005-0000-0000-0000480A0000}"/>
    <cellStyle name="Millares 2 4 7 2 2 2" xfId="2634" xr:uid="{00000000-0005-0000-0000-0000490A0000}"/>
    <cellStyle name="Millares 2 4 7 2 2 2 2" xfId="11693" xr:uid="{543E1A7B-FA4A-4038-81E8-3AE63F8CEBF0}"/>
    <cellStyle name="Millares 2 4 7 2 2 2 3" xfId="7762" xr:uid="{201ADDDF-A5DF-40F1-B9CC-1F5A5EB5E4E5}"/>
    <cellStyle name="Millares 2 4 7 2 2 3" xfId="9757" xr:uid="{EDF0CFF9-7C6E-42B4-8873-8EB838D5E42E}"/>
    <cellStyle name="Millares 2 4 7 2 2 4" xfId="5825" xr:uid="{0BA74927-8CE1-4BB8-881E-FAB7CEEE2AEF}"/>
    <cellStyle name="Millares 2 4 7 2 3" xfId="2635" xr:uid="{00000000-0005-0000-0000-00004A0A0000}"/>
    <cellStyle name="Millares 2 4 7 2 3 2" xfId="10762" xr:uid="{A455DE47-9B71-42B8-9CED-49196229FDED}"/>
    <cellStyle name="Millares 2 4 7 2 3 3" xfId="6831" xr:uid="{30507342-8C3A-4620-8422-37FE9CED6759}"/>
    <cellStyle name="Millares 2 4 7 2 4" xfId="8826" xr:uid="{CC5AF26F-88A3-41E5-8972-7784028CA054}"/>
    <cellStyle name="Millares 2 4 7 2 5" xfId="4894" xr:uid="{91ACBB45-AA2E-4060-B02A-78C8C39E3936}"/>
    <cellStyle name="Millares 2 4 7 3" xfId="2636" xr:uid="{00000000-0005-0000-0000-00004B0A0000}"/>
    <cellStyle name="Millares 2 4 7 3 2" xfId="2637" xr:uid="{00000000-0005-0000-0000-00004C0A0000}"/>
    <cellStyle name="Millares 2 4 7 3 2 2" xfId="11235" xr:uid="{BF314563-A0FC-49E9-8DA9-CBD3E4A6225B}"/>
    <cellStyle name="Millares 2 4 7 3 2 3" xfId="7304" xr:uid="{60DC4F6B-8EA2-4923-9078-9603AD7A8D36}"/>
    <cellStyle name="Millares 2 4 7 3 3" xfId="9299" xr:uid="{93306B1C-475C-4777-BE1E-E46E2C3E22DA}"/>
    <cellStyle name="Millares 2 4 7 3 4" xfId="5367" xr:uid="{FFC4D3F0-6B7E-4501-A408-2CDA65074390}"/>
    <cellStyle name="Millares 2 4 7 4" xfId="2638" xr:uid="{00000000-0005-0000-0000-00004D0A0000}"/>
    <cellStyle name="Millares 2 4 7 4 2" xfId="10307" xr:uid="{A2AC3303-5B30-4D16-977C-87DE299597B2}"/>
    <cellStyle name="Millares 2 4 7 4 3" xfId="6376" xr:uid="{D97345F3-803A-4021-8FD7-C5CF95DFD083}"/>
    <cellStyle name="Millares 2 4 7 5" xfId="8368" xr:uid="{BEC83259-4923-4DE0-B43D-D67C2684B5CA}"/>
    <cellStyle name="Millares 2 4 7 6" xfId="4435" xr:uid="{FB18A5A5-AD41-463D-ACF7-C6915BA55987}"/>
    <cellStyle name="Millares 2 4 8" xfId="2639" xr:uid="{00000000-0005-0000-0000-00004E0A0000}"/>
    <cellStyle name="Millares 2 4 8 2" xfId="2640" xr:uid="{00000000-0005-0000-0000-00004F0A0000}"/>
    <cellStyle name="Millares 2 4 8 2 2" xfId="2641" xr:uid="{00000000-0005-0000-0000-0000500A0000}"/>
    <cellStyle name="Millares 2 4 8 2 2 2" xfId="11670" xr:uid="{CE1CD95C-358D-4CA2-8D9E-7F3F2F95E00B}"/>
    <cellStyle name="Millares 2 4 8 2 2 3" xfId="7739" xr:uid="{B57588FC-D67D-4703-A0F7-CDFC69F85B63}"/>
    <cellStyle name="Millares 2 4 8 2 3" xfId="9734" xr:uid="{F36A9E8C-1035-4744-8614-CA44BF3E1BE5}"/>
    <cellStyle name="Millares 2 4 8 2 4" xfId="5802" xr:uid="{015FB5F7-EC9E-454C-A4E2-6C27FCB3B091}"/>
    <cellStyle name="Millares 2 4 8 3" xfId="2642" xr:uid="{00000000-0005-0000-0000-0000510A0000}"/>
    <cellStyle name="Millares 2 4 8 3 2" xfId="10739" xr:uid="{AA4E2CB4-009C-45B6-8EE6-A935754B8657}"/>
    <cellStyle name="Millares 2 4 8 3 3" xfId="6808" xr:uid="{3709A058-0B3E-4863-96AC-113165932F84}"/>
    <cellStyle name="Millares 2 4 8 4" xfId="8803" xr:uid="{E5B8ED01-2A8D-4003-B23F-AB25A9997CCB}"/>
    <cellStyle name="Millares 2 4 8 5" xfId="4871" xr:uid="{EDA65754-DAFB-4448-8CF9-BD43A0FE7404}"/>
    <cellStyle name="Millares 2 4 9" xfId="2643" xr:uid="{00000000-0005-0000-0000-0000520A0000}"/>
    <cellStyle name="Millares 2 4 9 2" xfId="2644" xr:uid="{00000000-0005-0000-0000-0000530A0000}"/>
    <cellStyle name="Millares 2 4 9 2 2" xfId="11212" xr:uid="{2CC2FE1A-B356-4A27-9655-7D327F5244D2}"/>
    <cellStyle name="Millares 2 4 9 2 3" xfId="7281" xr:uid="{06FEC18D-0E11-48A3-BAC1-EF330955CA71}"/>
    <cellStyle name="Millares 2 4 9 3" xfId="9276" xr:uid="{A5F5180B-573F-43CB-84C0-07C0824D4BBF}"/>
    <cellStyle name="Millares 2 4 9 4" xfId="5344" xr:uid="{7878E6E5-E22C-4017-B545-02258457EE20}"/>
    <cellStyle name="Millares 2 5" xfId="2645" xr:uid="{00000000-0005-0000-0000-0000540A0000}"/>
    <cellStyle name="Millares 2 5 10" xfId="2646" xr:uid="{00000000-0005-0000-0000-0000550A0000}"/>
    <cellStyle name="Millares 2 5 10 2" xfId="10308" xr:uid="{888EC25E-AA1B-4ADD-8F91-41D3C94BF102}"/>
    <cellStyle name="Millares 2 5 10 3" xfId="6377" xr:uid="{F4A5B986-85C1-4637-8805-CB4692F62AF3}"/>
    <cellStyle name="Millares 2 5 11" xfId="8369" xr:uid="{3ECBA5E5-1FF6-4874-BD94-913089072232}"/>
    <cellStyle name="Millares 2 5 12" xfId="4436" xr:uid="{B20DE095-4602-467C-969C-3A845236BDCA}"/>
    <cellStyle name="Millares 2 5 2" xfId="2647" xr:uid="{00000000-0005-0000-0000-0000560A0000}"/>
    <cellStyle name="Millares 2 5 2 2" xfId="2648" xr:uid="{00000000-0005-0000-0000-0000570A0000}"/>
    <cellStyle name="Millares 2 5 2 2 2" xfId="2649" xr:uid="{00000000-0005-0000-0000-0000580A0000}"/>
    <cellStyle name="Millares 2 5 2 2 2 2" xfId="2650" xr:uid="{00000000-0005-0000-0000-0000590A0000}"/>
    <cellStyle name="Millares 2 5 2 2 2 2 2" xfId="2651" xr:uid="{00000000-0005-0000-0000-00005A0A0000}"/>
    <cellStyle name="Millares 2 5 2 2 2 2 2 2" xfId="2652" xr:uid="{00000000-0005-0000-0000-00005B0A0000}"/>
    <cellStyle name="Millares 2 5 2 2 2 2 2 2 2" xfId="11697" xr:uid="{A59DC240-455D-42D4-ADE8-CC137C59B53E}"/>
    <cellStyle name="Millares 2 5 2 2 2 2 2 2 3" xfId="7766" xr:uid="{C3D1EAFC-3568-4FE4-87BE-6EF87E14BBA9}"/>
    <cellStyle name="Millares 2 5 2 2 2 2 2 3" xfId="9761" xr:uid="{1E3C50DA-FBD9-4212-925D-C22549536C56}"/>
    <cellStyle name="Millares 2 5 2 2 2 2 2 4" xfId="5829" xr:uid="{75354FF4-C118-45FF-9DB1-B2E2D9C6BF01}"/>
    <cellStyle name="Millares 2 5 2 2 2 2 3" xfId="2653" xr:uid="{00000000-0005-0000-0000-00005C0A0000}"/>
    <cellStyle name="Millares 2 5 2 2 2 2 3 2" xfId="10766" xr:uid="{6ADC8816-2FDD-4DED-AA99-F2C34F62E32B}"/>
    <cellStyle name="Millares 2 5 2 2 2 2 3 3" xfId="6835" xr:uid="{240A619C-F9AA-458B-911F-715ED502D7DF}"/>
    <cellStyle name="Millares 2 5 2 2 2 2 4" xfId="8830" xr:uid="{C67F3EC6-EA92-4652-B3AA-3C262FBA6747}"/>
    <cellStyle name="Millares 2 5 2 2 2 2 5" xfId="4898" xr:uid="{206E711E-0D91-4257-87D6-3F1239C3FB45}"/>
    <cellStyle name="Millares 2 5 2 2 2 3" xfId="2654" xr:uid="{00000000-0005-0000-0000-00005D0A0000}"/>
    <cellStyle name="Millares 2 5 2 2 2 3 2" xfId="2655" xr:uid="{00000000-0005-0000-0000-00005E0A0000}"/>
    <cellStyle name="Millares 2 5 2 2 2 3 2 2" xfId="11239" xr:uid="{37C3D422-7AE2-4BBE-921D-5F5052C28F74}"/>
    <cellStyle name="Millares 2 5 2 2 2 3 2 3" xfId="7308" xr:uid="{A84E6E94-A90E-4949-9E40-A629A3A6F35B}"/>
    <cellStyle name="Millares 2 5 2 2 2 3 3" xfId="9303" xr:uid="{260A8386-1CEC-4CAE-BF59-A96CDD5AC2BF}"/>
    <cellStyle name="Millares 2 5 2 2 2 3 4" xfId="5371" xr:uid="{55406253-AFB2-4C59-9C7E-CA69A4C7CDF7}"/>
    <cellStyle name="Millares 2 5 2 2 2 4" xfId="2656" xr:uid="{00000000-0005-0000-0000-00005F0A0000}"/>
    <cellStyle name="Millares 2 5 2 2 2 4 2" xfId="10311" xr:uid="{CCF1EB8B-5F65-447D-A468-2EFAA92948DB}"/>
    <cellStyle name="Millares 2 5 2 2 2 4 3" xfId="6380" xr:uid="{DD142CB8-BE76-48D5-A131-4ABAA1C974E6}"/>
    <cellStyle name="Millares 2 5 2 2 2 5" xfId="8372" xr:uid="{8AA291D2-54B1-4270-B86A-F4BB9475265D}"/>
    <cellStyle name="Millares 2 5 2 2 2 6" xfId="4439" xr:uid="{DACA680F-B70C-4F57-8138-BD3B5F0C420C}"/>
    <cellStyle name="Millares 2 5 2 2 3" xfId="2657" xr:uid="{00000000-0005-0000-0000-0000600A0000}"/>
    <cellStyle name="Millares 2 5 2 2 3 2" xfId="2658" xr:uid="{00000000-0005-0000-0000-0000610A0000}"/>
    <cellStyle name="Millares 2 5 2 2 3 2 2" xfId="2659" xr:uid="{00000000-0005-0000-0000-0000620A0000}"/>
    <cellStyle name="Millares 2 5 2 2 3 2 2 2" xfId="2660" xr:uid="{00000000-0005-0000-0000-0000630A0000}"/>
    <cellStyle name="Millares 2 5 2 2 3 2 2 2 2" xfId="11698" xr:uid="{07723BE6-71E5-4E82-B7BA-4870419FE6E3}"/>
    <cellStyle name="Millares 2 5 2 2 3 2 2 2 3" xfId="7767" xr:uid="{5D1BCFEB-D43B-4A67-8451-416BCD3EB698}"/>
    <cellStyle name="Millares 2 5 2 2 3 2 2 3" xfId="9762" xr:uid="{5E4AB3BF-3973-4364-8148-FC41EBA505B8}"/>
    <cellStyle name="Millares 2 5 2 2 3 2 2 4" xfId="5830" xr:uid="{D1942F65-44A5-4FC5-9C5D-141D50892B5A}"/>
    <cellStyle name="Millares 2 5 2 2 3 2 3" xfId="2661" xr:uid="{00000000-0005-0000-0000-0000640A0000}"/>
    <cellStyle name="Millares 2 5 2 2 3 2 3 2" xfId="10767" xr:uid="{ACDCD7C4-E869-4BF9-A0D3-9B7C8EE478ED}"/>
    <cellStyle name="Millares 2 5 2 2 3 2 3 3" xfId="6836" xr:uid="{E599FC53-AB2F-4F34-A769-B12250A3EFCA}"/>
    <cellStyle name="Millares 2 5 2 2 3 2 4" xfId="8831" xr:uid="{7CC20CFF-6410-4C8A-9FEB-B429851434A8}"/>
    <cellStyle name="Millares 2 5 2 2 3 2 5" xfId="4899" xr:uid="{7F86EB87-FC4B-43B7-84B0-A542507C528C}"/>
    <cellStyle name="Millares 2 5 2 2 3 3" xfId="2662" xr:uid="{00000000-0005-0000-0000-0000650A0000}"/>
    <cellStyle name="Millares 2 5 2 2 3 3 2" xfId="2663" xr:uid="{00000000-0005-0000-0000-0000660A0000}"/>
    <cellStyle name="Millares 2 5 2 2 3 3 2 2" xfId="11240" xr:uid="{C511487E-7850-4005-BF57-45EB47FC3424}"/>
    <cellStyle name="Millares 2 5 2 2 3 3 2 3" xfId="7309" xr:uid="{0C5DCBBC-3947-479E-B9E1-DE3DCF264C3F}"/>
    <cellStyle name="Millares 2 5 2 2 3 3 3" xfId="9304" xr:uid="{9F29DBFA-01AD-4BBF-8CBA-944971032277}"/>
    <cellStyle name="Millares 2 5 2 2 3 3 4" xfId="5372" xr:uid="{3539D5E7-E009-418B-890D-6976D5662917}"/>
    <cellStyle name="Millares 2 5 2 2 3 4" xfId="2664" xr:uid="{00000000-0005-0000-0000-0000670A0000}"/>
    <cellStyle name="Millares 2 5 2 2 3 4 2" xfId="10312" xr:uid="{04CA9E43-3D52-4282-93B4-01179DDA4BAC}"/>
    <cellStyle name="Millares 2 5 2 2 3 4 3" xfId="6381" xr:uid="{86DB07D9-F6C7-4F01-966B-AFBB2FFC80E5}"/>
    <cellStyle name="Millares 2 5 2 2 3 5" xfId="8373" xr:uid="{907FABD7-6AC0-4EC9-8133-8567FA6BCB8D}"/>
    <cellStyle name="Millares 2 5 2 2 3 6" xfId="4440" xr:uid="{1718406F-C8E0-4ABB-8556-7F8B00C0CBB1}"/>
    <cellStyle name="Millares 2 5 2 2 4" xfId="2665" xr:uid="{00000000-0005-0000-0000-0000680A0000}"/>
    <cellStyle name="Millares 2 5 2 2 4 2" xfId="2666" xr:uid="{00000000-0005-0000-0000-0000690A0000}"/>
    <cellStyle name="Millares 2 5 2 2 4 2 2" xfId="2667" xr:uid="{00000000-0005-0000-0000-00006A0A0000}"/>
    <cellStyle name="Millares 2 5 2 2 4 2 2 2" xfId="11696" xr:uid="{1CC6E1C1-81D4-4828-96AE-959B5B22BCC2}"/>
    <cellStyle name="Millares 2 5 2 2 4 2 2 3" xfId="7765" xr:uid="{D866FCF6-771F-43B7-B7D9-16EA8EFA6F4A}"/>
    <cellStyle name="Millares 2 5 2 2 4 2 3" xfId="9760" xr:uid="{D4FA1301-A6E6-4A86-8778-2175D7FA169C}"/>
    <cellStyle name="Millares 2 5 2 2 4 2 4" xfId="5828" xr:uid="{A3E8C64D-80AC-4E66-AB04-489294AE568C}"/>
    <cellStyle name="Millares 2 5 2 2 4 3" xfId="2668" xr:uid="{00000000-0005-0000-0000-00006B0A0000}"/>
    <cellStyle name="Millares 2 5 2 2 4 3 2" xfId="10765" xr:uid="{CB4BE1F9-D4C6-4694-9637-B719ACBE594C}"/>
    <cellStyle name="Millares 2 5 2 2 4 3 3" xfId="6834" xr:uid="{05FBB02F-5025-4398-9539-2281947F6412}"/>
    <cellStyle name="Millares 2 5 2 2 4 4" xfId="8829" xr:uid="{8447F452-EA39-4113-8ABB-9A52C0949119}"/>
    <cellStyle name="Millares 2 5 2 2 4 5" xfId="4897" xr:uid="{13483A13-8402-46B7-8B1B-2158D411BB65}"/>
    <cellStyle name="Millares 2 5 2 2 5" xfId="2669" xr:uid="{00000000-0005-0000-0000-00006C0A0000}"/>
    <cellStyle name="Millares 2 5 2 2 5 2" xfId="2670" xr:uid="{00000000-0005-0000-0000-00006D0A0000}"/>
    <cellStyle name="Millares 2 5 2 2 5 2 2" xfId="11238" xr:uid="{512D3C8A-AA4F-41F2-8228-AFD84940A53A}"/>
    <cellStyle name="Millares 2 5 2 2 5 2 3" xfId="7307" xr:uid="{B2C03284-277A-4EBC-88BC-DC69350508C8}"/>
    <cellStyle name="Millares 2 5 2 2 5 3" xfId="9302" xr:uid="{30A2A9C3-EBDE-464B-ACD7-D4FD3802C67C}"/>
    <cellStyle name="Millares 2 5 2 2 5 4" xfId="5370" xr:uid="{2E037EC2-B08B-4EA6-9CE4-BED66362597D}"/>
    <cellStyle name="Millares 2 5 2 2 6" xfId="2671" xr:uid="{00000000-0005-0000-0000-00006E0A0000}"/>
    <cellStyle name="Millares 2 5 2 2 6 2" xfId="10310" xr:uid="{CA1007E0-E0DC-4C00-B577-ABA3785920D7}"/>
    <cellStyle name="Millares 2 5 2 2 6 3" xfId="6379" xr:uid="{4D23E171-562A-4380-9D10-BADCA01BAEF7}"/>
    <cellStyle name="Millares 2 5 2 2 7" xfId="8371" xr:uid="{AA8D4389-E0E1-40CC-81FB-A09EC2A9AE41}"/>
    <cellStyle name="Millares 2 5 2 2 8" xfId="4438" xr:uid="{FAD9C13C-1BD8-426B-8EF3-4F39C91C68D9}"/>
    <cellStyle name="Millares 2 5 2 3" xfId="2672" xr:uid="{00000000-0005-0000-0000-00006F0A0000}"/>
    <cellStyle name="Millares 2 5 2 3 2" xfId="2673" xr:uid="{00000000-0005-0000-0000-0000700A0000}"/>
    <cellStyle name="Millares 2 5 2 3 2 2" xfId="2674" xr:uid="{00000000-0005-0000-0000-0000710A0000}"/>
    <cellStyle name="Millares 2 5 2 3 2 2 2" xfId="2675" xr:uid="{00000000-0005-0000-0000-0000720A0000}"/>
    <cellStyle name="Millares 2 5 2 3 2 2 2 2" xfId="11699" xr:uid="{B5B7F34E-41AB-45E4-9A0C-CA18D873897D}"/>
    <cellStyle name="Millares 2 5 2 3 2 2 2 3" xfId="7768" xr:uid="{E61FFC69-2E69-4E84-991F-8C3151A04C8C}"/>
    <cellStyle name="Millares 2 5 2 3 2 2 3" xfId="9763" xr:uid="{47194BF4-6146-47DA-836D-78F668A8C711}"/>
    <cellStyle name="Millares 2 5 2 3 2 2 4" xfId="5831" xr:uid="{166A455C-14E5-45DE-994B-2F6040DB75BD}"/>
    <cellStyle name="Millares 2 5 2 3 2 3" xfId="2676" xr:uid="{00000000-0005-0000-0000-0000730A0000}"/>
    <cellStyle name="Millares 2 5 2 3 2 3 2" xfId="10768" xr:uid="{62E6DB71-A093-4BA9-99EA-5836A0D5A6A6}"/>
    <cellStyle name="Millares 2 5 2 3 2 3 3" xfId="6837" xr:uid="{0B43DEED-2A8E-4521-A48E-F98998B6AFB5}"/>
    <cellStyle name="Millares 2 5 2 3 2 4" xfId="8832" xr:uid="{3EB7FC36-E1BF-4FFD-ADD3-FB2BCA3085B4}"/>
    <cellStyle name="Millares 2 5 2 3 2 5" xfId="4900" xr:uid="{C11FAD38-B252-4095-B5CF-34264B0DC537}"/>
    <cellStyle name="Millares 2 5 2 3 3" xfId="2677" xr:uid="{00000000-0005-0000-0000-0000740A0000}"/>
    <cellStyle name="Millares 2 5 2 3 3 2" xfId="2678" xr:uid="{00000000-0005-0000-0000-0000750A0000}"/>
    <cellStyle name="Millares 2 5 2 3 3 2 2" xfId="11241" xr:uid="{EF7BA89F-9BF6-4729-B822-CF3BFF87B54D}"/>
    <cellStyle name="Millares 2 5 2 3 3 2 3" xfId="7310" xr:uid="{C94A4C02-E561-4C30-A468-20217143E332}"/>
    <cellStyle name="Millares 2 5 2 3 3 3" xfId="9305" xr:uid="{B818F711-4930-4F75-9DE9-91216C918C9D}"/>
    <cellStyle name="Millares 2 5 2 3 3 4" xfId="5373" xr:uid="{1F5119D8-DADE-4B7C-AAD1-C99725B9401A}"/>
    <cellStyle name="Millares 2 5 2 3 4" xfId="2679" xr:uid="{00000000-0005-0000-0000-0000760A0000}"/>
    <cellStyle name="Millares 2 5 2 3 4 2" xfId="10313" xr:uid="{685C83E6-26C0-4EA2-BBB9-753D91C7F720}"/>
    <cellStyle name="Millares 2 5 2 3 4 3" xfId="6382" xr:uid="{258041A9-B01A-44C7-AFE4-791EA2BA3C8E}"/>
    <cellStyle name="Millares 2 5 2 3 5" xfId="8374" xr:uid="{687AFF60-31B1-41EF-BBFB-3D9C48E3B75C}"/>
    <cellStyle name="Millares 2 5 2 3 6" xfId="4441" xr:uid="{8F9C416E-963A-4306-9921-ACDBDD5A11FD}"/>
    <cellStyle name="Millares 2 5 2 4" xfId="2680" xr:uid="{00000000-0005-0000-0000-0000770A0000}"/>
    <cellStyle name="Millares 2 5 2 4 2" xfId="2681" xr:uid="{00000000-0005-0000-0000-0000780A0000}"/>
    <cellStyle name="Millares 2 5 2 4 2 2" xfId="2682" xr:uid="{00000000-0005-0000-0000-0000790A0000}"/>
    <cellStyle name="Millares 2 5 2 4 2 2 2" xfId="2683" xr:uid="{00000000-0005-0000-0000-00007A0A0000}"/>
    <cellStyle name="Millares 2 5 2 4 2 2 2 2" xfId="11700" xr:uid="{0B6E7C59-2AE1-4A97-BF87-2EC3D4896A1A}"/>
    <cellStyle name="Millares 2 5 2 4 2 2 2 3" xfId="7769" xr:uid="{A2749A23-8802-4C13-A46F-742F3B402F6E}"/>
    <cellStyle name="Millares 2 5 2 4 2 2 3" xfId="9764" xr:uid="{98E03C24-ECA1-4E7B-BC28-78326D491781}"/>
    <cellStyle name="Millares 2 5 2 4 2 2 4" xfId="5832" xr:uid="{15358563-B370-402C-A229-0947EBE4C42D}"/>
    <cellStyle name="Millares 2 5 2 4 2 3" xfId="2684" xr:uid="{00000000-0005-0000-0000-00007B0A0000}"/>
    <cellStyle name="Millares 2 5 2 4 2 3 2" xfId="10769" xr:uid="{44A17ACD-190F-4586-8B0F-221AB9BAC1E5}"/>
    <cellStyle name="Millares 2 5 2 4 2 3 3" xfId="6838" xr:uid="{B3EF4257-3EBD-4865-92F7-89E15ABBC691}"/>
    <cellStyle name="Millares 2 5 2 4 2 4" xfId="8833" xr:uid="{AFECEB75-214A-40FF-807B-71B7684596DE}"/>
    <cellStyle name="Millares 2 5 2 4 2 5" xfId="4901" xr:uid="{DD02D559-D377-4C1C-B2C5-FC09CE6B8875}"/>
    <cellStyle name="Millares 2 5 2 4 3" xfId="2685" xr:uid="{00000000-0005-0000-0000-00007C0A0000}"/>
    <cellStyle name="Millares 2 5 2 4 3 2" xfId="2686" xr:uid="{00000000-0005-0000-0000-00007D0A0000}"/>
    <cellStyle name="Millares 2 5 2 4 3 2 2" xfId="11242" xr:uid="{6DC25DAE-129C-4324-97BD-350447E8B6F8}"/>
    <cellStyle name="Millares 2 5 2 4 3 2 3" xfId="7311" xr:uid="{DA4B7996-6C85-4A88-995C-A18D23BB99C0}"/>
    <cellStyle name="Millares 2 5 2 4 3 3" xfId="9306" xr:uid="{43D4D7BC-0DC9-4C93-AC0E-5EA20CFFB8DA}"/>
    <cellStyle name="Millares 2 5 2 4 3 4" xfId="5374" xr:uid="{4FA1CAF5-E7B9-46F6-A9B7-E03F8D7AE55C}"/>
    <cellStyle name="Millares 2 5 2 4 4" xfId="2687" xr:uid="{00000000-0005-0000-0000-00007E0A0000}"/>
    <cellStyle name="Millares 2 5 2 4 4 2" xfId="10314" xr:uid="{AECC134B-1E46-4275-8F5F-59477A6C28A6}"/>
    <cellStyle name="Millares 2 5 2 4 4 3" xfId="6383" xr:uid="{061DD3DC-703D-441E-B3F5-F574EBDE00C8}"/>
    <cellStyle name="Millares 2 5 2 4 5" xfId="8375" xr:uid="{0F706EE0-303F-4F0B-A7D6-B63790427BDD}"/>
    <cellStyle name="Millares 2 5 2 4 6" xfId="4442" xr:uid="{81F0B427-B50A-4155-8939-7EF15DF9E985}"/>
    <cellStyle name="Millares 2 5 2 5" xfId="2688" xr:uid="{00000000-0005-0000-0000-00007F0A0000}"/>
    <cellStyle name="Millares 2 5 2 5 2" xfId="2689" xr:uid="{00000000-0005-0000-0000-0000800A0000}"/>
    <cellStyle name="Millares 2 5 2 5 2 2" xfId="2690" xr:uid="{00000000-0005-0000-0000-0000810A0000}"/>
    <cellStyle name="Millares 2 5 2 5 2 2 2" xfId="11695" xr:uid="{4B6F63C6-7822-46C3-AF56-3118DD70AD72}"/>
    <cellStyle name="Millares 2 5 2 5 2 2 3" xfId="7764" xr:uid="{FF54F884-BB74-4A47-9C7E-A82CD2EBEFB1}"/>
    <cellStyle name="Millares 2 5 2 5 2 3" xfId="9759" xr:uid="{767EAF24-4C39-4331-BC26-3541F9C1EF5B}"/>
    <cellStyle name="Millares 2 5 2 5 2 4" xfId="5827" xr:uid="{04DF7C59-12A3-4329-ADA4-400C3EA4ABE0}"/>
    <cellStyle name="Millares 2 5 2 5 3" xfId="2691" xr:uid="{00000000-0005-0000-0000-0000820A0000}"/>
    <cellStyle name="Millares 2 5 2 5 3 2" xfId="10764" xr:uid="{61F3E0FD-F83C-4BAE-A1B6-0C082136A2ED}"/>
    <cellStyle name="Millares 2 5 2 5 3 3" xfId="6833" xr:uid="{22814C2D-22D0-4364-8751-88F2B1789731}"/>
    <cellStyle name="Millares 2 5 2 5 4" xfId="8828" xr:uid="{EE61330B-3CB2-4F1D-8CFA-29F2A83EA1AF}"/>
    <cellStyle name="Millares 2 5 2 5 5" xfId="4896" xr:uid="{0828B636-FBA4-4D46-9422-5633DD7612B5}"/>
    <cellStyle name="Millares 2 5 2 6" xfId="2692" xr:uid="{00000000-0005-0000-0000-0000830A0000}"/>
    <cellStyle name="Millares 2 5 2 6 2" xfId="2693" xr:uid="{00000000-0005-0000-0000-0000840A0000}"/>
    <cellStyle name="Millares 2 5 2 6 2 2" xfId="11237" xr:uid="{8D14FB8D-6ECB-41B3-BDDD-65B4E8F313C5}"/>
    <cellStyle name="Millares 2 5 2 6 2 3" xfId="7306" xr:uid="{511C8522-8097-4C77-BBF6-12CFFF7FB893}"/>
    <cellStyle name="Millares 2 5 2 6 3" xfId="9301" xr:uid="{6623D375-1215-4A15-A1D6-852E5FB3F2E7}"/>
    <cellStyle name="Millares 2 5 2 6 4" xfId="5369" xr:uid="{74E821BC-68AE-4249-AB48-7539FB87CCFB}"/>
    <cellStyle name="Millares 2 5 2 7" xfId="2694" xr:uid="{00000000-0005-0000-0000-0000850A0000}"/>
    <cellStyle name="Millares 2 5 2 7 2" xfId="10309" xr:uid="{5FA0AD60-270B-482E-975A-81689FF51A2B}"/>
    <cellStyle name="Millares 2 5 2 7 3" xfId="6378" xr:uid="{9F054A38-B002-430D-986E-1AF4C2D9CE74}"/>
    <cellStyle name="Millares 2 5 2 8" xfId="8370" xr:uid="{7A7B4813-08A3-40DD-8429-9DFDC3661A53}"/>
    <cellStyle name="Millares 2 5 2 9" xfId="4437" xr:uid="{C215B233-F4A4-4FD8-AA52-EFF89BAAAF77}"/>
    <cellStyle name="Millares 2 5 3" xfId="2695" xr:uid="{00000000-0005-0000-0000-0000860A0000}"/>
    <cellStyle name="Millares 2 5 3 2" xfId="2696" xr:uid="{00000000-0005-0000-0000-0000870A0000}"/>
    <cellStyle name="Millares 2 5 3 2 2" xfId="2697" xr:uid="{00000000-0005-0000-0000-0000880A0000}"/>
    <cellStyle name="Millares 2 5 3 2 2 2" xfId="2698" xr:uid="{00000000-0005-0000-0000-0000890A0000}"/>
    <cellStyle name="Millares 2 5 3 2 2 2 2" xfId="2699" xr:uid="{00000000-0005-0000-0000-00008A0A0000}"/>
    <cellStyle name="Millares 2 5 3 2 2 2 2 2" xfId="2700" xr:uid="{00000000-0005-0000-0000-00008B0A0000}"/>
    <cellStyle name="Millares 2 5 3 2 2 2 2 2 2" xfId="11703" xr:uid="{EB82369A-6490-4772-887E-48D0030B77C1}"/>
    <cellStyle name="Millares 2 5 3 2 2 2 2 2 3" xfId="7772" xr:uid="{5B07AB05-E162-42B5-A940-730221BDB36E}"/>
    <cellStyle name="Millares 2 5 3 2 2 2 2 3" xfId="9767" xr:uid="{A6E0204E-0B2B-4798-A8B1-1C617EEA15C6}"/>
    <cellStyle name="Millares 2 5 3 2 2 2 2 4" xfId="5835" xr:uid="{FA0E242A-5F9F-42FA-BBF7-52F06A204EFD}"/>
    <cellStyle name="Millares 2 5 3 2 2 2 3" xfId="2701" xr:uid="{00000000-0005-0000-0000-00008C0A0000}"/>
    <cellStyle name="Millares 2 5 3 2 2 2 3 2" xfId="10772" xr:uid="{C444F006-C12B-4D8B-929F-D73505DA88EB}"/>
    <cellStyle name="Millares 2 5 3 2 2 2 3 3" xfId="6841" xr:uid="{08ED8C85-17A9-427C-B4CF-00B99404013D}"/>
    <cellStyle name="Millares 2 5 3 2 2 2 4" xfId="8836" xr:uid="{71309F3C-5E5F-4632-9063-3FD71A4A1869}"/>
    <cellStyle name="Millares 2 5 3 2 2 2 5" xfId="4904" xr:uid="{62E34DF2-5339-4E12-ABCA-3F066F62895F}"/>
    <cellStyle name="Millares 2 5 3 2 2 3" xfId="2702" xr:uid="{00000000-0005-0000-0000-00008D0A0000}"/>
    <cellStyle name="Millares 2 5 3 2 2 3 2" xfId="2703" xr:uid="{00000000-0005-0000-0000-00008E0A0000}"/>
    <cellStyle name="Millares 2 5 3 2 2 3 2 2" xfId="11245" xr:uid="{B1D75558-4FE1-49F9-BA7C-9BAEB5945D7D}"/>
    <cellStyle name="Millares 2 5 3 2 2 3 2 3" xfId="7314" xr:uid="{4F702BA1-B7A6-4ADE-B1C9-31994C7B7360}"/>
    <cellStyle name="Millares 2 5 3 2 2 3 3" xfId="9309" xr:uid="{9780492D-C635-4B76-A4B7-BC09EB468496}"/>
    <cellStyle name="Millares 2 5 3 2 2 3 4" xfId="5377" xr:uid="{4A011A83-4DBE-4C0F-B646-0948F52DE2DC}"/>
    <cellStyle name="Millares 2 5 3 2 2 4" xfId="2704" xr:uid="{00000000-0005-0000-0000-00008F0A0000}"/>
    <cellStyle name="Millares 2 5 3 2 2 4 2" xfId="10317" xr:uid="{ED5D0C45-28FA-44B1-A707-A44DCE470192}"/>
    <cellStyle name="Millares 2 5 3 2 2 4 3" xfId="6386" xr:uid="{1B678E4B-658E-4C16-9ED4-8BF922B0FBDC}"/>
    <cellStyle name="Millares 2 5 3 2 2 5" xfId="8378" xr:uid="{5C8DBB87-AB8D-4AFA-AE6A-B743E0EDA20B}"/>
    <cellStyle name="Millares 2 5 3 2 2 6" xfId="4445" xr:uid="{984859F8-C305-4F4B-A0DD-052B61EB60DC}"/>
    <cellStyle name="Millares 2 5 3 2 3" xfId="2705" xr:uid="{00000000-0005-0000-0000-0000900A0000}"/>
    <cellStyle name="Millares 2 5 3 2 3 2" xfId="2706" xr:uid="{00000000-0005-0000-0000-0000910A0000}"/>
    <cellStyle name="Millares 2 5 3 2 3 2 2" xfId="2707" xr:uid="{00000000-0005-0000-0000-0000920A0000}"/>
    <cellStyle name="Millares 2 5 3 2 3 2 2 2" xfId="2708" xr:uid="{00000000-0005-0000-0000-0000930A0000}"/>
    <cellStyle name="Millares 2 5 3 2 3 2 2 2 2" xfId="11704" xr:uid="{9BF5153E-8F81-4966-A441-BEE0BF1BF25F}"/>
    <cellStyle name="Millares 2 5 3 2 3 2 2 2 3" xfId="7773" xr:uid="{84415939-612F-44E0-B815-B8599B1B93AC}"/>
    <cellStyle name="Millares 2 5 3 2 3 2 2 3" xfId="9768" xr:uid="{08A55DCB-6B96-4581-85A9-D214DA12BDD5}"/>
    <cellStyle name="Millares 2 5 3 2 3 2 2 4" xfId="5836" xr:uid="{E3353B70-137D-4096-862F-080F79C00122}"/>
    <cellStyle name="Millares 2 5 3 2 3 2 3" xfId="2709" xr:uid="{00000000-0005-0000-0000-0000940A0000}"/>
    <cellStyle name="Millares 2 5 3 2 3 2 3 2" xfId="10773" xr:uid="{C5A9875F-9D5C-43DB-A448-8E30F66B9D07}"/>
    <cellStyle name="Millares 2 5 3 2 3 2 3 3" xfId="6842" xr:uid="{BC2E5868-AFC1-408C-BABB-5F8B6F8E506A}"/>
    <cellStyle name="Millares 2 5 3 2 3 2 4" xfId="8837" xr:uid="{9F1C73A4-0E8D-4FD9-BFE8-E37A68ED769A}"/>
    <cellStyle name="Millares 2 5 3 2 3 2 5" xfId="4905" xr:uid="{1BEC7D1A-C5A8-4BB6-A498-66762EBB13D2}"/>
    <cellStyle name="Millares 2 5 3 2 3 3" xfId="2710" xr:uid="{00000000-0005-0000-0000-0000950A0000}"/>
    <cellStyle name="Millares 2 5 3 2 3 3 2" xfId="2711" xr:uid="{00000000-0005-0000-0000-0000960A0000}"/>
    <cellStyle name="Millares 2 5 3 2 3 3 2 2" xfId="11246" xr:uid="{75A92905-8913-4587-B63B-2E9019DAD5B6}"/>
    <cellStyle name="Millares 2 5 3 2 3 3 2 3" xfId="7315" xr:uid="{75685025-BD39-4092-9661-A9D4838664E5}"/>
    <cellStyle name="Millares 2 5 3 2 3 3 3" xfId="9310" xr:uid="{9A947505-1F50-45A1-9A04-6837B6F80859}"/>
    <cellStyle name="Millares 2 5 3 2 3 3 4" xfId="5378" xr:uid="{CD0D351F-EC1B-4B74-BD2A-C1AA9DE49322}"/>
    <cellStyle name="Millares 2 5 3 2 3 4" xfId="2712" xr:uid="{00000000-0005-0000-0000-0000970A0000}"/>
    <cellStyle name="Millares 2 5 3 2 3 4 2" xfId="10318" xr:uid="{50DFEEDF-5803-47B3-BD74-54A76FA6B635}"/>
    <cellStyle name="Millares 2 5 3 2 3 4 3" xfId="6387" xr:uid="{34521CC1-6B73-4AF7-A5DD-F6FE4C15A92D}"/>
    <cellStyle name="Millares 2 5 3 2 3 5" xfId="8379" xr:uid="{F050F979-1B60-4A44-8E9C-2642EF9C2374}"/>
    <cellStyle name="Millares 2 5 3 2 3 6" xfId="4446" xr:uid="{A24BB8E4-1C1A-4DB4-84BE-72B91F1DA46D}"/>
    <cellStyle name="Millares 2 5 3 2 4" xfId="2713" xr:uid="{00000000-0005-0000-0000-0000980A0000}"/>
    <cellStyle name="Millares 2 5 3 2 4 2" xfId="2714" xr:uid="{00000000-0005-0000-0000-0000990A0000}"/>
    <cellStyle name="Millares 2 5 3 2 4 2 2" xfId="2715" xr:uid="{00000000-0005-0000-0000-00009A0A0000}"/>
    <cellStyle name="Millares 2 5 3 2 4 2 2 2" xfId="11702" xr:uid="{13A4F87A-1FD5-48A6-83A4-7E46DD2F4131}"/>
    <cellStyle name="Millares 2 5 3 2 4 2 2 3" xfId="7771" xr:uid="{7705CD96-6323-49C5-91AD-C56785AAF99A}"/>
    <cellStyle name="Millares 2 5 3 2 4 2 3" xfId="9766" xr:uid="{4ED6706F-0FB6-4769-A52D-6CD56D9AE8FC}"/>
    <cellStyle name="Millares 2 5 3 2 4 2 4" xfId="5834" xr:uid="{400CA64A-D40B-4B1C-949B-97CA3DA5F30A}"/>
    <cellStyle name="Millares 2 5 3 2 4 3" xfId="2716" xr:uid="{00000000-0005-0000-0000-00009B0A0000}"/>
    <cellStyle name="Millares 2 5 3 2 4 3 2" xfId="10771" xr:uid="{E29B66C9-B814-4B3E-B56D-F0633BDBFCBC}"/>
    <cellStyle name="Millares 2 5 3 2 4 3 3" xfId="6840" xr:uid="{18B0948C-EEAC-4642-90AE-E1939C0BBB2C}"/>
    <cellStyle name="Millares 2 5 3 2 4 4" xfId="8835" xr:uid="{CCF1DCA2-5357-4C0E-AD40-456B1CF55D92}"/>
    <cellStyle name="Millares 2 5 3 2 4 5" xfId="4903" xr:uid="{64625AE2-DABB-49F6-A11B-F5539237C244}"/>
    <cellStyle name="Millares 2 5 3 2 5" xfId="2717" xr:uid="{00000000-0005-0000-0000-00009C0A0000}"/>
    <cellStyle name="Millares 2 5 3 2 5 2" xfId="2718" xr:uid="{00000000-0005-0000-0000-00009D0A0000}"/>
    <cellStyle name="Millares 2 5 3 2 5 2 2" xfId="11244" xr:uid="{3F18F21C-930A-4161-8E20-1E158E2136C5}"/>
    <cellStyle name="Millares 2 5 3 2 5 2 3" xfId="7313" xr:uid="{6F28DF6F-B4A7-44DB-B6D0-6C399CB4DC54}"/>
    <cellStyle name="Millares 2 5 3 2 5 3" xfId="9308" xr:uid="{2BE0B19C-8CCA-4B1C-BB19-0F9337A471CF}"/>
    <cellStyle name="Millares 2 5 3 2 5 4" xfId="5376" xr:uid="{21D6E13E-FA33-462C-B4F0-2A7581733966}"/>
    <cellStyle name="Millares 2 5 3 2 6" xfId="2719" xr:uid="{00000000-0005-0000-0000-00009E0A0000}"/>
    <cellStyle name="Millares 2 5 3 2 6 2" xfId="10316" xr:uid="{47ACCDA1-365F-4F19-97A7-C8C83A7E5682}"/>
    <cellStyle name="Millares 2 5 3 2 6 3" xfId="6385" xr:uid="{6BC5923E-BFF4-4F3D-A7A3-FAC8F39E3DE5}"/>
    <cellStyle name="Millares 2 5 3 2 7" xfId="8377" xr:uid="{AA3CB1A2-AB7C-49CF-9D0E-8D51319F4B41}"/>
    <cellStyle name="Millares 2 5 3 2 8" xfId="4444" xr:uid="{0658C696-5FD6-41C7-ACF9-D99258B446EE}"/>
    <cellStyle name="Millares 2 5 3 3" xfId="2720" xr:uid="{00000000-0005-0000-0000-00009F0A0000}"/>
    <cellStyle name="Millares 2 5 3 3 2" xfId="2721" xr:uid="{00000000-0005-0000-0000-0000A00A0000}"/>
    <cellStyle name="Millares 2 5 3 3 2 2" xfId="2722" xr:uid="{00000000-0005-0000-0000-0000A10A0000}"/>
    <cellStyle name="Millares 2 5 3 3 2 2 2" xfId="2723" xr:uid="{00000000-0005-0000-0000-0000A20A0000}"/>
    <cellStyle name="Millares 2 5 3 3 2 2 2 2" xfId="11705" xr:uid="{FE8F804C-B609-491E-AA1B-3046E1472EE8}"/>
    <cellStyle name="Millares 2 5 3 3 2 2 2 3" xfId="7774" xr:uid="{69574252-A2C2-47C4-879B-A25588AE32E5}"/>
    <cellStyle name="Millares 2 5 3 3 2 2 3" xfId="9769" xr:uid="{D8364E39-9C5C-47E0-B6C3-847092F12A3C}"/>
    <cellStyle name="Millares 2 5 3 3 2 2 4" xfId="5837" xr:uid="{A10786BA-CFE0-487D-A9A0-74168DDCCB6B}"/>
    <cellStyle name="Millares 2 5 3 3 2 3" xfId="2724" xr:uid="{00000000-0005-0000-0000-0000A30A0000}"/>
    <cellStyle name="Millares 2 5 3 3 2 3 2" xfId="10774" xr:uid="{5F08C55E-1A60-4FAE-9CE5-F7508AA0BF18}"/>
    <cellStyle name="Millares 2 5 3 3 2 3 3" xfId="6843" xr:uid="{23F1B331-320F-4F03-ABE1-666FC20E53EF}"/>
    <cellStyle name="Millares 2 5 3 3 2 4" xfId="8838" xr:uid="{65C1BBD3-2383-466B-A75B-C7C656C59B82}"/>
    <cellStyle name="Millares 2 5 3 3 2 5" xfId="4906" xr:uid="{03920326-B116-4371-B0A2-D5D30855CBC6}"/>
    <cellStyle name="Millares 2 5 3 3 3" xfId="2725" xr:uid="{00000000-0005-0000-0000-0000A40A0000}"/>
    <cellStyle name="Millares 2 5 3 3 3 2" xfId="2726" xr:uid="{00000000-0005-0000-0000-0000A50A0000}"/>
    <cellStyle name="Millares 2 5 3 3 3 2 2" xfId="11247" xr:uid="{41B023DF-D8D0-4C1E-A404-D80929478BDC}"/>
    <cellStyle name="Millares 2 5 3 3 3 2 3" xfId="7316" xr:uid="{CFDC25B4-8ACE-495F-9771-4DD00F618A83}"/>
    <cellStyle name="Millares 2 5 3 3 3 3" xfId="9311" xr:uid="{01B43BE2-BF20-42F7-B8F1-DD179BF3CF73}"/>
    <cellStyle name="Millares 2 5 3 3 3 4" xfId="5379" xr:uid="{AA0351FB-9FDD-4C5F-B9F2-F50779CD345B}"/>
    <cellStyle name="Millares 2 5 3 3 4" xfId="2727" xr:uid="{00000000-0005-0000-0000-0000A60A0000}"/>
    <cellStyle name="Millares 2 5 3 3 4 2" xfId="10319" xr:uid="{891BE84B-9F1D-47FD-9143-CD9627525F8C}"/>
    <cellStyle name="Millares 2 5 3 3 4 3" xfId="6388" xr:uid="{56C9F631-2546-4697-AFED-99B9BE2174C7}"/>
    <cellStyle name="Millares 2 5 3 3 5" xfId="8380" xr:uid="{462B7134-DAAE-4317-964C-B73B66B7E44B}"/>
    <cellStyle name="Millares 2 5 3 3 6" xfId="4447" xr:uid="{32CF75BF-0196-4568-80DD-872BBD7494C4}"/>
    <cellStyle name="Millares 2 5 3 4" xfId="2728" xr:uid="{00000000-0005-0000-0000-0000A70A0000}"/>
    <cellStyle name="Millares 2 5 3 4 2" xfId="2729" xr:uid="{00000000-0005-0000-0000-0000A80A0000}"/>
    <cellStyle name="Millares 2 5 3 4 2 2" xfId="2730" xr:uid="{00000000-0005-0000-0000-0000A90A0000}"/>
    <cellStyle name="Millares 2 5 3 4 2 2 2" xfId="2731" xr:uid="{00000000-0005-0000-0000-0000AA0A0000}"/>
    <cellStyle name="Millares 2 5 3 4 2 2 2 2" xfId="11706" xr:uid="{5E0DC10B-7456-419C-8919-DE78AD2CE085}"/>
    <cellStyle name="Millares 2 5 3 4 2 2 2 3" xfId="7775" xr:uid="{F28A0ABF-E1D7-4757-8C55-5C1C4F2A61E6}"/>
    <cellStyle name="Millares 2 5 3 4 2 2 3" xfId="9770" xr:uid="{9F47189E-86F7-4865-8DB7-6EBCE9D7D1F7}"/>
    <cellStyle name="Millares 2 5 3 4 2 2 4" xfId="5838" xr:uid="{9C28057F-5FAC-4B04-B410-97AD7B0CB1AE}"/>
    <cellStyle name="Millares 2 5 3 4 2 3" xfId="2732" xr:uid="{00000000-0005-0000-0000-0000AB0A0000}"/>
    <cellStyle name="Millares 2 5 3 4 2 3 2" xfId="10775" xr:uid="{F4CD9836-0512-4FF1-A92D-4F14FF363F00}"/>
    <cellStyle name="Millares 2 5 3 4 2 3 3" xfId="6844" xr:uid="{5E3347B6-B654-4FCF-A37A-CBC212E51F52}"/>
    <cellStyle name="Millares 2 5 3 4 2 4" xfId="8839" xr:uid="{402A81C5-F9AC-47E5-A247-A54B5098ADC3}"/>
    <cellStyle name="Millares 2 5 3 4 2 5" xfId="4907" xr:uid="{39AAF061-6832-4DCE-8B0C-162F3BAB2E0D}"/>
    <cellStyle name="Millares 2 5 3 4 3" xfId="2733" xr:uid="{00000000-0005-0000-0000-0000AC0A0000}"/>
    <cellStyle name="Millares 2 5 3 4 3 2" xfId="2734" xr:uid="{00000000-0005-0000-0000-0000AD0A0000}"/>
    <cellStyle name="Millares 2 5 3 4 3 2 2" xfId="11248" xr:uid="{16E2CE33-ABD4-4FA8-AFF9-FC783C7860AE}"/>
    <cellStyle name="Millares 2 5 3 4 3 2 3" xfId="7317" xr:uid="{24F60274-82C9-4E42-BCC4-931542012E0B}"/>
    <cellStyle name="Millares 2 5 3 4 3 3" xfId="9312" xr:uid="{DECF8EA0-33C3-4515-863A-F6B298FEF622}"/>
    <cellStyle name="Millares 2 5 3 4 3 4" xfId="5380" xr:uid="{DE247681-D782-4A9D-9DA8-06A0BBA8998E}"/>
    <cellStyle name="Millares 2 5 3 4 4" xfId="2735" xr:uid="{00000000-0005-0000-0000-0000AE0A0000}"/>
    <cellStyle name="Millares 2 5 3 4 4 2" xfId="10320" xr:uid="{6254AAF0-1B5D-491F-95B4-E7985AE4BE28}"/>
    <cellStyle name="Millares 2 5 3 4 4 3" xfId="6389" xr:uid="{080A99E4-C45C-4577-87CF-8846660CD993}"/>
    <cellStyle name="Millares 2 5 3 4 5" xfId="8381" xr:uid="{7D1EAD6C-FCE9-4158-9687-9A2C9BE656D5}"/>
    <cellStyle name="Millares 2 5 3 4 6" xfId="4448" xr:uid="{D4911906-DE7E-47CA-B341-D52C25D98C33}"/>
    <cellStyle name="Millares 2 5 3 5" xfId="2736" xr:uid="{00000000-0005-0000-0000-0000AF0A0000}"/>
    <cellStyle name="Millares 2 5 3 5 2" xfId="2737" xr:uid="{00000000-0005-0000-0000-0000B00A0000}"/>
    <cellStyle name="Millares 2 5 3 5 2 2" xfId="2738" xr:uid="{00000000-0005-0000-0000-0000B10A0000}"/>
    <cellStyle name="Millares 2 5 3 5 2 2 2" xfId="11701" xr:uid="{4BAA8495-23E8-4547-8080-AA1A76F382C6}"/>
    <cellStyle name="Millares 2 5 3 5 2 2 3" xfId="7770" xr:uid="{D6CFB6D4-D7D9-47F8-A8C0-C6E2EBE2EB6E}"/>
    <cellStyle name="Millares 2 5 3 5 2 3" xfId="9765" xr:uid="{4A649EC2-1604-4399-957B-1D451998F243}"/>
    <cellStyle name="Millares 2 5 3 5 2 4" xfId="5833" xr:uid="{A7388E2B-01BA-4F17-9E30-D01B0D6C779F}"/>
    <cellStyle name="Millares 2 5 3 5 3" xfId="2739" xr:uid="{00000000-0005-0000-0000-0000B20A0000}"/>
    <cellStyle name="Millares 2 5 3 5 3 2" xfId="10770" xr:uid="{E5987F59-AB62-44B5-B0F5-267ED23A8CE0}"/>
    <cellStyle name="Millares 2 5 3 5 3 3" xfId="6839" xr:uid="{B1E9EE83-B9C8-4123-B3CA-44EA8902CAC2}"/>
    <cellStyle name="Millares 2 5 3 5 4" xfId="8834" xr:uid="{41FBBD34-E2F6-4CA8-9D74-E72985F3C1AF}"/>
    <cellStyle name="Millares 2 5 3 5 5" xfId="4902" xr:uid="{3EB42AA0-BE21-442F-949F-3D0D64566C1B}"/>
    <cellStyle name="Millares 2 5 3 6" xfId="2740" xr:uid="{00000000-0005-0000-0000-0000B30A0000}"/>
    <cellStyle name="Millares 2 5 3 6 2" xfId="2741" xr:uid="{00000000-0005-0000-0000-0000B40A0000}"/>
    <cellStyle name="Millares 2 5 3 6 2 2" xfId="11243" xr:uid="{995D86A5-7B6F-48C8-8372-6C3B0D3B4FE8}"/>
    <cellStyle name="Millares 2 5 3 6 2 3" xfId="7312" xr:uid="{A3ECDFB8-3AB2-4903-9CF3-191F2F12879F}"/>
    <cellStyle name="Millares 2 5 3 6 3" xfId="9307" xr:uid="{9306F101-F3EA-47B0-ACF0-CF605BD4213E}"/>
    <cellStyle name="Millares 2 5 3 6 4" xfId="5375" xr:uid="{B4AE91FD-A0A1-48BB-BF68-388920E32340}"/>
    <cellStyle name="Millares 2 5 3 7" xfId="2742" xr:uid="{00000000-0005-0000-0000-0000B50A0000}"/>
    <cellStyle name="Millares 2 5 3 7 2" xfId="10315" xr:uid="{D04EC699-3CB1-4CC3-98A5-7F650BDC6D8F}"/>
    <cellStyle name="Millares 2 5 3 7 3" xfId="6384" xr:uid="{9FF083DA-16FD-4CBB-9089-670AA1A39DA3}"/>
    <cellStyle name="Millares 2 5 3 8" xfId="8376" xr:uid="{1472B431-A206-47C0-A7B4-AF2A2A1B194B}"/>
    <cellStyle name="Millares 2 5 3 9" xfId="4443" xr:uid="{C2CA7672-674E-43F3-8FFA-FB56316609AE}"/>
    <cellStyle name="Millares 2 5 4" xfId="2743" xr:uid="{00000000-0005-0000-0000-0000B60A0000}"/>
    <cellStyle name="Millares 2 5 4 2" xfId="2744" xr:uid="{00000000-0005-0000-0000-0000B70A0000}"/>
    <cellStyle name="Millares 2 5 4 2 2" xfId="2745" xr:uid="{00000000-0005-0000-0000-0000B80A0000}"/>
    <cellStyle name="Millares 2 5 4 2 2 2" xfId="2746" xr:uid="{00000000-0005-0000-0000-0000B90A0000}"/>
    <cellStyle name="Millares 2 5 4 2 2 2 2" xfId="2747" xr:uid="{00000000-0005-0000-0000-0000BA0A0000}"/>
    <cellStyle name="Millares 2 5 4 2 2 2 2 2" xfId="2748" xr:uid="{00000000-0005-0000-0000-0000BB0A0000}"/>
    <cellStyle name="Millares 2 5 4 2 2 2 2 2 2" xfId="11709" xr:uid="{A65D9361-604F-4D56-9414-119DFB984977}"/>
    <cellStyle name="Millares 2 5 4 2 2 2 2 2 3" xfId="7778" xr:uid="{C14B2644-1DC3-44A0-B792-63ECA8850CC7}"/>
    <cellStyle name="Millares 2 5 4 2 2 2 2 3" xfId="9773" xr:uid="{E647D72C-2E32-4C16-BA86-D7A4629ADAE5}"/>
    <cellStyle name="Millares 2 5 4 2 2 2 2 4" xfId="5841" xr:uid="{BBA50155-2D1B-4727-8F4A-895CC98822BA}"/>
    <cellStyle name="Millares 2 5 4 2 2 2 3" xfId="2749" xr:uid="{00000000-0005-0000-0000-0000BC0A0000}"/>
    <cellStyle name="Millares 2 5 4 2 2 2 3 2" xfId="10778" xr:uid="{E92AC0F2-C10D-45E5-88E2-5E8EF74EC23C}"/>
    <cellStyle name="Millares 2 5 4 2 2 2 3 3" xfId="6847" xr:uid="{DBE99208-7C82-4A47-B11E-B0B3C50839B0}"/>
    <cellStyle name="Millares 2 5 4 2 2 2 4" xfId="8842" xr:uid="{355EEEA8-382D-4EE1-976E-A94A21157E42}"/>
    <cellStyle name="Millares 2 5 4 2 2 2 5" xfId="4910" xr:uid="{3B71C56E-9FD3-49ED-B262-94DE77D6E09C}"/>
    <cellStyle name="Millares 2 5 4 2 2 3" xfId="2750" xr:uid="{00000000-0005-0000-0000-0000BD0A0000}"/>
    <cellStyle name="Millares 2 5 4 2 2 3 2" xfId="2751" xr:uid="{00000000-0005-0000-0000-0000BE0A0000}"/>
    <cellStyle name="Millares 2 5 4 2 2 3 2 2" xfId="11251" xr:uid="{2CE90731-66C8-4647-AEBE-95F9DB709C3D}"/>
    <cellStyle name="Millares 2 5 4 2 2 3 2 3" xfId="7320" xr:uid="{F2651D3F-E13A-45B8-AC42-8F4C01039F9F}"/>
    <cellStyle name="Millares 2 5 4 2 2 3 3" xfId="9315" xr:uid="{0DAFCCB4-19C2-4D94-9E5D-9DF14D911DE1}"/>
    <cellStyle name="Millares 2 5 4 2 2 3 4" xfId="5383" xr:uid="{FA2F0619-96B2-4766-A7EA-ACB519C8B8FF}"/>
    <cellStyle name="Millares 2 5 4 2 2 4" xfId="2752" xr:uid="{00000000-0005-0000-0000-0000BF0A0000}"/>
    <cellStyle name="Millares 2 5 4 2 2 4 2" xfId="10323" xr:uid="{41A6AFF0-3FCD-417F-8960-E1B3DBD7FADB}"/>
    <cellStyle name="Millares 2 5 4 2 2 4 3" xfId="6392" xr:uid="{DBAC6DE7-40E4-4054-AF67-6F86E2D8D53D}"/>
    <cellStyle name="Millares 2 5 4 2 2 5" xfId="8384" xr:uid="{8D1EE386-E906-499B-B574-485FDA9783CF}"/>
    <cellStyle name="Millares 2 5 4 2 2 6" xfId="4451" xr:uid="{A34EC905-B413-42DF-9616-A7E2F93C74EA}"/>
    <cellStyle name="Millares 2 5 4 2 3" xfId="2753" xr:uid="{00000000-0005-0000-0000-0000C00A0000}"/>
    <cellStyle name="Millares 2 5 4 2 3 2" xfId="2754" xr:uid="{00000000-0005-0000-0000-0000C10A0000}"/>
    <cellStyle name="Millares 2 5 4 2 3 2 2" xfId="2755" xr:uid="{00000000-0005-0000-0000-0000C20A0000}"/>
    <cellStyle name="Millares 2 5 4 2 3 2 2 2" xfId="2756" xr:uid="{00000000-0005-0000-0000-0000C30A0000}"/>
    <cellStyle name="Millares 2 5 4 2 3 2 2 2 2" xfId="11710" xr:uid="{B796A2A1-A2A1-40AB-8A7F-31D758475B36}"/>
    <cellStyle name="Millares 2 5 4 2 3 2 2 2 3" xfId="7779" xr:uid="{4598BF10-F177-4C10-9F28-67AA4070E2C2}"/>
    <cellStyle name="Millares 2 5 4 2 3 2 2 3" xfId="9774" xr:uid="{60DD8FA5-F5E6-4C17-9756-E1F8F50E9A25}"/>
    <cellStyle name="Millares 2 5 4 2 3 2 2 4" xfId="5842" xr:uid="{34F055E9-3DC4-47DF-8FEC-71FB1AF88172}"/>
    <cellStyle name="Millares 2 5 4 2 3 2 3" xfId="2757" xr:uid="{00000000-0005-0000-0000-0000C40A0000}"/>
    <cellStyle name="Millares 2 5 4 2 3 2 3 2" xfId="10779" xr:uid="{7078F388-DDAB-4FA0-A21F-15B9BAA4DF03}"/>
    <cellStyle name="Millares 2 5 4 2 3 2 3 3" xfId="6848" xr:uid="{B0E682F1-7907-4470-810E-AF9C40816F1F}"/>
    <cellStyle name="Millares 2 5 4 2 3 2 4" xfId="8843" xr:uid="{0C59B3ED-275D-4D49-A13D-47579D414EBA}"/>
    <cellStyle name="Millares 2 5 4 2 3 2 5" xfId="4911" xr:uid="{EB37A37D-3403-420A-986B-7A81BA5C778D}"/>
    <cellStyle name="Millares 2 5 4 2 3 3" xfId="2758" xr:uid="{00000000-0005-0000-0000-0000C50A0000}"/>
    <cellStyle name="Millares 2 5 4 2 3 3 2" xfId="2759" xr:uid="{00000000-0005-0000-0000-0000C60A0000}"/>
    <cellStyle name="Millares 2 5 4 2 3 3 2 2" xfId="11252" xr:uid="{E7D6D0E7-A5B5-42D4-B1AA-01C4EB6C7C13}"/>
    <cellStyle name="Millares 2 5 4 2 3 3 2 3" xfId="7321" xr:uid="{58020DCB-27F7-49AE-894B-14B069E72374}"/>
    <cellStyle name="Millares 2 5 4 2 3 3 3" xfId="9316" xr:uid="{535B63B6-51AC-4FA4-9D06-5FB835EA4877}"/>
    <cellStyle name="Millares 2 5 4 2 3 3 4" xfId="5384" xr:uid="{CC3A83E9-E9D3-439E-AE4F-379FC610E460}"/>
    <cellStyle name="Millares 2 5 4 2 3 4" xfId="2760" xr:uid="{00000000-0005-0000-0000-0000C70A0000}"/>
    <cellStyle name="Millares 2 5 4 2 3 4 2" xfId="10324" xr:uid="{86B36FA4-A80C-4F04-AD4A-C93F2CD21FFF}"/>
    <cellStyle name="Millares 2 5 4 2 3 4 3" xfId="6393" xr:uid="{69EA44EC-715D-41EE-BBC8-0A27154BDF37}"/>
    <cellStyle name="Millares 2 5 4 2 3 5" xfId="8385" xr:uid="{435ADB23-EFA2-4A3A-AF4A-57D7011180E8}"/>
    <cellStyle name="Millares 2 5 4 2 3 6" xfId="4452" xr:uid="{87B9EFEF-D49A-4BE2-B43E-500FB13F9351}"/>
    <cellStyle name="Millares 2 5 4 2 4" xfId="2761" xr:uid="{00000000-0005-0000-0000-0000C80A0000}"/>
    <cellStyle name="Millares 2 5 4 2 4 2" xfId="2762" xr:uid="{00000000-0005-0000-0000-0000C90A0000}"/>
    <cellStyle name="Millares 2 5 4 2 4 2 2" xfId="2763" xr:uid="{00000000-0005-0000-0000-0000CA0A0000}"/>
    <cellStyle name="Millares 2 5 4 2 4 2 2 2" xfId="11708" xr:uid="{D0689975-A677-4CDC-AEAE-59BE8DCEDEBB}"/>
    <cellStyle name="Millares 2 5 4 2 4 2 2 3" xfId="7777" xr:uid="{425B2FD7-89BB-44A3-8C2C-B9E174B16254}"/>
    <cellStyle name="Millares 2 5 4 2 4 2 3" xfId="9772" xr:uid="{C33A49A9-BF65-478F-B91C-ABF77288D5BB}"/>
    <cellStyle name="Millares 2 5 4 2 4 2 4" xfId="5840" xr:uid="{17B78E3E-F700-422A-BE56-0762A78D2572}"/>
    <cellStyle name="Millares 2 5 4 2 4 3" xfId="2764" xr:uid="{00000000-0005-0000-0000-0000CB0A0000}"/>
    <cellStyle name="Millares 2 5 4 2 4 3 2" xfId="10777" xr:uid="{CBA9C267-89FB-44BD-B630-D96CDCC7CFBB}"/>
    <cellStyle name="Millares 2 5 4 2 4 3 3" xfId="6846" xr:uid="{6410A518-590E-4082-95BE-50F2F01FB52E}"/>
    <cellStyle name="Millares 2 5 4 2 4 4" xfId="8841" xr:uid="{03084425-583B-4FB8-8229-426818191BF3}"/>
    <cellStyle name="Millares 2 5 4 2 4 5" xfId="4909" xr:uid="{DA3BA29C-3E83-4721-9255-EA5AEA733644}"/>
    <cellStyle name="Millares 2 5 4 2 5" xfId="2765" xr:uid="{00000000-0005-0000-0000-0000CC0A0000}"/>
    <cellStyle name="Millares 2 5 4 2 5 2" xfId="2766" xr:uid="{00000000-0005-0000-0000-0000CD0A0000}"/>
    <cellStyle name="Millares 2 5 4 2 5 2 2" xfId="11250" xr:uid="{8B1D2621-2434-44A2-8ACF-C2812AF65C0A}"/>
    <cellStyle name="Millares 2 5 4 2 5 2 3" xfId="7319" xr:uid="{7D8F9EBA-5A75-4AE6-82DA-4FEE382EAA40}"/>
    <cellStyle name="Millares 2 5 4 2 5 3" xfId="9314" xr:uid="{E02404D4-E222-4CE0-A655-6E4EFDD109D0}"/>
    <cellStyle name="Millares 2 5 4 2 5 4" xfId="5382" xr:uid="{4F85CAD3-6145-4003-AA2F-3773BD0A6834}"/>
    <cellStyle name="Millares 2 5 4 2 6" xfId="2767" xr:uid="{00000000-0005-0000-0000-0000CE0A0000}"/>
    <cellStyle name="Millares 2 5 4 2 6 2" xfId="10322" xr:uid="{DC36ABE1-2FB1-4238-9146-AE011BDA0AD9}"/>
    <cellStyle name="Millares 2 5 4 2 6 3" xfId="6391" xr:uid="{0D57D9C5-9423-4CD6-B270-36D815416C5F}"/>
    <cellStyle name="Millares 2 5 4 2 7" xfId="8383" xr:uid="{C05FDC49-BB7A-4756-A3E0-EF373D84551D}"/>
    <cellStyle name="Millares 2 5 4 2 8" xfId="4450" xr:uid="{B8B304C5-2620-4694-A073-39B55D605AEA}"/>
    <cellStyle name="Millares 2 5 4 3" xfId="2768" xr:uid="{00000000-0005-0000-0000-0000CF0A0000}"/>
    <cellStyle name="Millares 2 5 4 3 2" xfId="2769" xr:uid="{00000000-0005-0000-0000-0000D00A0000}"/>
    <cellStyle name="Millares 2 5 4 3 2 2" xfId="2770" xr:uid="{00000000-0005-0000-0000-0000D10A0000}"/>
    <cellStyle name="Millares 2 5 4 3 2 2 2" xfId="2771" xr:uid="{00000000-0005-0000-0000-0000D20A0000}"/>
    <cellStyle name="Millares 2 5 4 3 2 2 2 2" xfId="11711" xr:uid="{D440757D-D6BC-44BC-B493-42F5A731AB8E}"/>
    <cellStyle name="Millares 2 5 4 3 2 2 2 3" xfId="7780" xr:uid="{3D2CECC6-4D2E-4B5D-ADC3-15C8B906D917}"/>
    <cellStyle name="Millares 2 5 4 3 2 2 3" xfId="9775" xr:uid="{39DB9C84-C89A-4B4D-AA05-D2777A0EB8D0}"/>
    <cellStyle name="Millares 2 5 4 3 2 2 4" xfId="5843" xr:uid="{6D5E2FEE-A9B6-4867-B490-5BCED4E6CD0B}"/>
    <cellStyle name="Millares 2 5 4 3 2 3" xfId="2772" xr:uid="{00000000-0005-0000-0000-0000D30A0000}"/>
    <cellStyle name="Millares 2 5 4 3 2 3 2" xfId="10780" xr:uid="{241E7B2F-4158-43D7-8E8F-F72D10A577B6}"/>
    <cellStyle name="Millares 2 5 4 3 2 3 3" xfId="6849" xr:uid="{A0A68F11-019E-438C-819A-048610C30B88}"/>
    <cellStyle name="Millares 2 5 4 3 2 4" xfId="8844" xr:uid="{0D01CFFE-6ADF-4CC5-B9DB-1A200F8B88F0}"/>
    <cellStyle name="Millares 2 5 4 3 2 5" xfId="4912" xr:uid="{C5AB70E0-7D98-4B91-ACCE-50A0CCD0EEB1}"/>
    <cellStyle name="Millares 2 5 4 3 3" xfId="2773" xr:uid="{00000000-0005-0000-0000-0000D40A0000}"/>
    <cellStyle name="Millares 2 5 4 3 3 2" xfId="2774" xr:uid="{00000000-0005-0000-0000-0000D50A0000}"/>
    <cellStyle name="Millares 2 5 4 3 3 2 2" xfId="11253" xr:uid="{EF5C4C77-9022-4DBA-9A1E-2444DC72C13E}"/>
    <cellStyle name="Millares 2 5 4 3 3 2 3" xfId="7322" xr:uid="{F223BBC4-6587-4D59-AC5C-B0886F1ACD5A}"/>
    <cellStyle name="Millares 2 5 4 3 3 3" xfId="9317" xr:uid="{919A157E-BD90-448F-9D4A-F03136582998}"/>
    <cellStyle name="Millares 2 5 4 3 3 4" xfId="5385" xr:uid="{9E016FE3-9B82-4B32-81AC-DFFCABE8A71A}"/>
    <cellStyle name="Millares 2 5 4 3 4" xfId="2775" xr:uid="{00000000-0005-0000-0000-0000D60A0000}"/>
    <cellStyle name="Millares 2 5 4 3 4 2" xfId="10325" xr:uid="{B730CDD4-E4CA-4A3A-B7A7-96E5D6D952F5}"/>
    <cellStyle name="Millares 2 5 4 3 4 3" xfId="6394" xr:uid="{56B6F2E0-8AE5-4E22-896F-43CE96F93D3B}"/>
    <cellStyle name="Millares 2 5 4 3 5" xfId="8386" xr:uid="{B3A42E5D-EF10-4DF7-A8FB-35F790ABC8F6}"/>
    <cellStyle name="Millares 2 5 4 3 6" xfId="4453" xr:uid="{254751AF-14C4-4383-8F72-DC3F13EEBA33}"/>
    <cellStyle name="Millares 2 5 4 4" xfId="2776" xr:uid="{00000000-0005-0000-0000-0000D70A0000}"/>
    <cellStyle name="Millares 2 5 4 4 2" xfId="2777" xr:uid="{00000000-0005-0000-0000-0000D80A0000}"/>
    <cellStyle name="Millares 2 5 4 4 2 2" xfId="2778" xr:uid="{00000000-0005-0000-0000-0000D90A0000}"/>
    <cellStyle name="Millares 2 5 4 4 2 2 2" xfId="2779" xr:uid="{00000000-0005-0000-0000-0000DA0A0000}"/>
    <cellStyle name="Millares 2 5 4 4 2 2 2 2" xfId="11712" xr:uid="{EADCE049-1570-4F8F-9725-46CC419F9D57}"/>
    <cellStyle name="Millares 2 5 4 4 2 2 2 3" xfId="7781" xr:uid="{BF18F019-1D1A-440A-9422-B0EAD8596A41}"/>
    <cellStyle name="Millares 2 5 4 4 2 2 3" xfId="9776" xr:uid="{CD4A317A-29F0-4011-BA7B-FCECE047C6D0}"/>
    <cellStyle name="Millares 2 5 4 4 2 2 4" xfId="5844" xr:uid="{F44D0CEE-48AB-444C-8C39-68F24D9B2007}"/>
    <cellStyle name="Millares 2 5 4 4 2 3" xfId="2780" xr:uid="{00000000-0005-0000-0000-0000DB0A0000}"/>
    <cellStyle name="Millares 2 5 4 4 2 3 2" xfId="10781" xr:uid="{0EC6B412-E893-4FEA-A209-A982DCC41DE7}"/>
    <cellStyle name="Millares 2 5 4 4 2 3 3" xfId="6850" xr:uid="{D64C7D20-C947-407E-B043-45EBBE425E2F}"/>
    <cellStyle name="Millares 2 5 4 4 2 4" xfId="8845" xr:uid="{5AD34365-9A7F-480B-B61D-3D54F0D0E0FF}"/>
    <cellStyle name="Millares 2 5 4 4 2 5" xfId="4913" xr:uid="{092D89CA-CF24-4BFF-A0E0-937C6319DBFA}"/>
    <cellStyle name="Millares 2 5 4 4 3" xfId="2781" xr:uid="{00000000-0005-0000-0000-0000DC0A0000}"/>
    <cellStyle name="Millares 2 5 4 4 3 2" xfId="2782" xr:uid="{00000000-0005-0000-0000-0000DD0A0000}"/>
    <cellStyle name="Millares 2 5 4 4 3 2 2" xfId="11254" xr:uid="{1123B956-128E-4B55-A73E-9B0BA28A6227}"/>
    <cellStyle name="Millares 2 5 4 4 3 2 3" xfId="7323" xr:uid="{4CF0E576-E3C9-4E2B-95F7-C26BBE559C6E}"/>
    <cellStyle name="Millares 2 5 4 4 3 3" xfId="9318" xr:uid="{28130953-2BE9-47F2-A4D4-8AD85839E341}"/>
    <cellStyle name="Millares 2 5 4 4 3 4" xfId="5386" xr:uid="{7B8BECA2-C3F6-4588-9AF6-9A80057B2FC8}"/>
    <cellStyle name="Millares 2 5 4 4 4" xfId="2783" xr:uid="{00000000-0005-0000-0000-0000DE0A0000}"/>
    <cellStyle name="Millares 2 5 4 4 4 2" xfId="10326" xr:uid="{49E5ABDA-61D4-422B-801B-5641879862FD}"/>
    <cellStyle name="Millares 2 5 4 4 4 3" xfId="6395" xr:uid="{542514ED-C39E-455D-8377-1B96F94A7194}"/>
    <cellStyle name="Millares 2 5 4 4 5" xfId="8387" xr:uid="{333037C7-A80E-422C-AF18-1DBA6DB06844}"/>
    <cellStyle name="Millares 2 5 4 4 6" xfId="4454" xr:uid="{8D0B2FE9-FD96-4E3F-B40C-F8F0CDE660F7}"/>
    <cellStyle name="Millares 2 5 4 5" xfId="2784" xr:uid="{00000000-0005-0000-0000-0000DF0A0000}"/>
    <cellStyle name="Millares 2 5 4 5 2" xfId="2785" xr:uid="{00000000-0005-0000-0000-0000E00A0000}"/>
    <cellStyle name="Millares 2 5 4 5 2 2" xfId="2786" xr:uid="{00000000-0005-0000-0000-0000E10A0000}"/>
    <cellStyle name="Millares 2 5 4 5 2 2 2" xfId="11707" xr:uid="{8E0F09B6-4DB8-4B05-8530-3C3CA9328586}"/>
    <cellStyle name="Millares 2 5 4 5 2 2 3" xfId="7776" xr:uid="{2D567876-95B2-44F6-911B-AA68BE3EC0FA}"/>
    <cellStyle name="Millares 2 5 4 5 2 3" xfId="9771" xr:uid="{EB836BAE-F1B6-429F-872B-88F437288CD5}"/>
    <cellStyle name="Millares 2 5 4 5 2 4" xfId="5839" xr:uid="{7F208C8F-9A23-4041-8078-CAD4688F469A}"/>
    <cellStyle name="Millares 2 5 4 5 3" xfId="2787" xr:uid="{00000000-0005-0000-0000-0000E20A0000}"/>
    <cellStyle name="Millares 2 5 4 5 3 2" xfId="10776" xr:uid="{D4F72C5A-3440-45CA-95ED-D99644B41C9A}"/>
    <cellStyle name="Millares 2 5 4 5 3 3" xfId="6845" xr:uid="{F65F0679-B9CD-4551-BA1F-112ACBAA7718}"/>
    <cellStyle name="Millares 2 5 4 5 4" xfId="8840" xr:uid="{A6E7F08E-5C30-4B3D-A887-0C7420F03C3E}"/>
    <cellStyle name="Millares 2 5 4 5 5" xfId="4908" xr:uid="{B8ACD2E4-0E30-4A2E-86E2-0844566BB21C}"/>
    <cellStyle name="Millares 2 5 4 6" xfId="2788" xr:uid="{00000000-0005-0000-0000-0000E30A0000}"/>
    <cellStyle name="Millares 2 5 4 6 2" xfId="2789" xr:uid="{00000000-0005-0000-0000-0000E40A0000}"/>
    <cellStyle name="Millares 2 5 4 6 2 2" xfId="11249" xr:uid="{AA2C5594-19CE-4E76-8A0A-E7053BFB0710}"/>
    <cellStyle name="Millares 2 5 4 6 2 3" xfId="7318" xr:uid="{3F781344-1293-4C45-A013-29DBF2E343B7}"/>
    <cellStyle name="Millares 2 5 4 6 3" xfId="9313" xr:uid="{104BACD3-E5FC-497D-A2CA-40904FB631C7}"/>
    <cellStyle name="Millares 2 5 4 6 4" xfId="5381" xr:uid="{E95950EF-6128-4AF5-A257-707C6C9CC810}"/>
    <cellStyle name="Millares 2 5 4 7" xfId="2790" xr:uid="{00000000-0005-0000-0000-0000E50A0000}"/>
    <cellStyle name="Millares 2 5 4 7 2" xfId="10321" xr:uid="{7351CC6C-19EF-4DBD-AF0D-E145416557A8}"/>
    <cellStyle name="Millares 2 5 4 7 3" xfId="6390" xr:uid="{63F97EA8-F47C-4E95-92D3-7041BBC761B5}"/>
    <cellStyle name="Millares 2 5 4 8" xfId="8382" xr:uid="{19D9DAA0-7991-40A1-8199-88F73DC2C999}"/>
    <cellStyle name="Millares 2 5 4 9" xfId="4449" xr:uid="{7F6E0407-E990-4B97-BAC5-DF63C8CB06FF}"/>
    <cellStyle name="Millares 2 5 5" xfId="2791" xr:uid="{00000000-0005-0000-0000-0000E60A0000}"/>
    <cellStyle name="Millares 2 5 5 2" xfId="2792" xr:uid="{00000000-0005-0000-0000-0000E70A0000}"/>
    <cellStyle name="Millares 2 5 5 2 2" xfId="2793" xr:uid="{00000000-0005-0000-0000-0000E80A0000}"/>
    <cellStyle name="Millares 2 5 5 2 2 2" xfId="2794" xr:uid="{00000000-0005-0000-0000-0000E90A0000}"/>
    <cellStyle name="Millares 2 5 5 2 2 2 2" xfId="2795" xr:uid="{00000000-0005-0000-0000-0000EA0A0000}"/>
    <cellStyle name="Millares 2 5 5 2 2 2 2 2" xfId="11714" xr:uid="{25CC35E7-61EE-47BA-845F-E5BACC649640}"/>
    <cellStyle name="Millares 2 5 5 2 2 2 2 3" xfId="7783" xr:uid="{97BF5187-E774-4026-AE4D-B53EBE4401FB}"/>
    <cellStyle name="Millares 2 5 5 2 2 2 3" xfId="9778" xr:uid="{55686F78-3069-46EC-8D4D-782F5D839CA4}"/>
    <cellStyle name="Millares 2 5 5 2 2 2 4" xfId="5846" xr:uid="{7C0D0822-B750-4730-B840-22955C7765CA}"/>
    <cellStyle name="Millares 2 5 5 2 2 3" xfId="2796" xr:uid="{00000000-0005-0000-0000-0000EB0A0000}"/>
    <cellStyle name="Millares 2 5 5 2 2 3 2" xfId="10783" xr:uid="{9538CD89-4AFA-4C3D-AC90-9A097D89D1A8}"/>
    <cellStyle name="Millares 2 5 5 2 2 3 3" xfId="6852" xr:uid="{7E3EF4A6-491F-41C1-94E6-C7CE6A13CB29}"/>
    <cellStyle name="Millares 2 5 5 2 2 4" xfId="8847" xr:uid="{66DC4608-C659-4B5C-B844-5D6C9A651E8E}"/>
    <cellStyle name="Millares 2 5 5 2 2 5" xfId="4915" xr:uid="{93B9067B-1056-4BA6-847E-774FB3D7BD1F}"/>
    <cellStyle name="Millares 2 5 5 2 3" xfId="2797" xr:uid="{00000000-0005-0000-0000-0000EC0A0000}"/>
    <cellStyle name="Millares 2 5 5 2 3 2" xfId="2798" xr:uid="{00000000-0005-0000-0000-0000ED0A0000}"/>
    <cellStyle name="Millares 2 5 5 2 3 2 2" xfId="11256" xr:uid="{F2F99D33-FEB5-4CE3-85F0-1E369F133789}"/>
    <cellStyle name="Millares 2 5 5 2 3 2 3" xfId="7325" xr:uid="{5EC02A9F-F1CF-44A2-99FD-787145338B84}"/>
    <cellStyle name="Millares 2 5 5 2 3 3" xfId="9320" xr:uid="{6D93A122-332D-4268-A16A-446EB94D8CAF}"/>
    <cellStyle name="Millares 2 5 5 2 3 4" xfId="5388" xr:uid="{84471017-A150-4B0A-96DC-1F7681352662}"/>
    <cellStyle name="Millares 2 5 5 2 4" xfId="2799" xr:uid="{00000000-0005-0000-0000-0000EE0A0000}"/>
    <cellStyle name="Millares 2 5 5 2 4 2" xfId="10328" xr:uid="{81DB6B0B-136E-483D-9F27-A84831BF7FCA}"/>
    <cellStyle name="Millares 2 5 5 2 4 3" xfId="6397" xr:uid="{CF9C558E-142B-42E3-9C12-659000ED0196}"/>
    <cellStyle name="Millares 2 5 5 2 5" xfId="8389" xr:uid="{100C76CB-73B4-4892-B029-716C2365AF02}"/>
    <cellStyle name="Millares 2 5 5 2 6" xfId="4456" xr:uid="{4A1D9A88-481C-45E4-9B20-796923317942}"/>
    <cellStyle name="Millares 2 5 5 3" xfId="2800" xr:uid="{00000000-0005-0000-0000-0000EF0A0000}"/>
    <cellStyle name="Millares 2 5 5 3 2" xfId="2801" xr:uid="{00000000-0005-0000-0000-0000F00A0000}"/>
    <cellStyle name="Millares 2 5 5 3 2 2" xfId="2802" xr:uid="{00000000-0005-0000-0000-0000F10A0000}"/>
    <cellStyle name="Millares 2 5 5 3 2 2 2" xfId="2803" xr:uid="{00000000-0005-0000-0000-0000F20A0000}"/>
    <cellStyle name="Millares 2 5 5 3 2 2 2 2" xfId="11715" xr:uid="{33ED2366-12BF-4555-9F4F-6C566818F52C}"/>
    <cellStyle name="Millares 2 5 5 3 2 2 2 3" xfId="7784" xr:uid="{78585E7F-6EB6-472F-B42A-8DC4FC8EE1FB}"/>
    <cellStyle name="Millares 2 5 5 3 2 2 3" xfId="9779" xr:uid="{90467094-2B93-421E-8204-8DD10ACF64C9}"/>
    <cellStyle name="Millares 2 5 5 3 2 2 4" xfId="5847" xr:uid="{B0041F8A-B2B6-40F0-BCAC-8CC8E5A188CE}"/>
    <cellStyle name="Millares 2 5 5 3 2 3" xfId="2804" xr:uid="{00000000-0005-0000-0000-0000F30A0000}"/>
    <cellStyle name="Millares 2 5 5 3 2 3 2" xfId="10784" xr:uid="{A7245702-D5A0-4D06-A51D-1B47AA982F72}"/>
    <cellStyle name="Millares 2 5 5 3 2 3 3" xfId="6853" xr:uid="{14D15744-B8E5-463A-AD3E-2D873B8F484F}"/>
    <cellStyle name="Millares 2 5 5 3 2 4" xfId="8848" xr:uid="{EF9A7681-6D95-47FB-8495-1ED5F3B8077B}"/>
    <cellStyle name="Millares 2 5 5 3 2 5" xfId="4916" xr:uid="{7DC54CF5-41C4-483C-A3A1-2E80EA07B0DD}"/>
    <cellStyle name="Millares 2 5 5 3 3" xfId="2805" xr:uid="{00000000-0005-0000-0000-0000F40A0000}"/>
    <cellStyle name="Millares 2 5 5 3 3 2" xfId="2806" xr:uid="{00000000-0005-0000-0000-0000F50A0000}"/>
    <cellStyle name="Millares 2 5 5 3 3 2 2" xfId="11257" xr:uid="{9344E7AA-BF35-4A09-BF19-62DBE5EC93C4}"/>
    <cellStyle name="Millares 2 5 5 3 3 2 3" xfId="7326" xr:uid="{C8276FEC-D31A-4A58-A10F-882D1A870F25}"/>
    <cellStyle name="Millares 2 5 5 3 3 3" xfId="9321" xr:uid="{E1D69B2B-2206-4CBB-9273-C163A00A8BA5}"/>
    <cellStyle name="Millares 2 5 5 3 3 4" xfId="5389" xr:uid="{892872DA-31D2-4771-BCC0-0B8B205763B9}"/>
    <cellStyle name="Millares 2 5 5 3 4" xfId="2807" xr:uid="{00000000-0005-0000-0000-0000F60A0000}"/>
    <cellStyle name="Millares 2 5 5 3 4 2" xfId="10329" xr:uid="{554236F2-7919-488E-8AB3-221D3ED38475}"/>
    <cellStyle name="Millares 2 5 5 3 4 3" xfId="6398" xr:uid="{2A7CE830-4EB6-446A-A696-D2332690E0F5}"/>
    <cellStyle name="Millares 2 5 5 3 5" xfId="8390" xr:uid="{B0588C97-293F-42DC-A83C-1054CD1EE9B3}"/>
    <cellStyle name="Millares 2 5 5 3 6" xfId="4457" xr:uid="{D5CB0D92-E851-48E4-96BD-35C7A5F17B96}"/>
    <cellStyle name="Millares 2 5 5 4" xfId="2808" xr:uid="{00000000-0005-0000-0000-0000F70A0000}"/>
    <cellStyle name="Millares 2 5 5 4 2" xfId="2809" xr:uid="{00000000-0005-0000-0000-0000F80A0000}"/>
    <cellStyle name="Millares 2 5 5 4 2 2" xfId="2810" xr:uid="{00000000-0005-0000-0000-0000F90A0000}"/>
    <cellStyle name="Millares 2 5 5 4 2 2 2" xfId="11713" xr:uid="{C8581738-5FC6-43F0-9C2B-4A0AC40716AD}"/>
    <cellStyle name="Millares 2 5 5 4 2 2 3" xfId="7782" xr:uid="{B4749C26-6895-45AA-9FEF-1EF1977F8CD2}"/>
    <cellStyle name="Millares 2 5 5 4 2 3" xfId="9777" xr:uid="{1C93D400-0E3B-43C7-BE93-FF669B30A403}"/>
    <cellStyle name="Millares 2 5 5 4 2 4" xfId="5845" xr:uid="{80DA8C40-8719-40FB-AA97-D02CD3FF3489}"/>
    <cellStyle name="Millares 2 5 5 4 3" xfId="2811" xr:uid="{00000000-0005-0000-0000-0000FA0A0000}"/>
    <cellStyle name="Millares 2 5 5 4 3 2" xfId="10782" xr:uid="{F421AD1A-A2A1-4F4E-9D54-5C6E65379149}"/>
    <cellStyle name="Millares 2 5 5 4 3 3" xfId="6851" xr:uid="{50CB8E24-DBD2-4E50-8DFD-C7159BED6874}"/>
    <cellStyle name="Millares 2 5 5 4 4" xfId="8846" xr:uid="{E1C0A150-040F-41C0-874E-671FACF5E5B4}"/>
    <cellStyle name="Millares 2 5 5 4 5" xfId="4914" xr:uid="{1436A09B-303F-4D0A-9A05-21F3F129EAD4}"/>
    <cellStyle name="Millares 2 5 5 5" xfId="2812" xr:uid="{00000000-0005-0000-0000-0000FB0A0000}"/>
    <cellStyle name="Millares 2 5 5 5 2" xfId="2813" xr:uid="{00000000-0005-0000-0000-0000FC0A0000}"/>
    <cellStyle name="Millares 2 5 5 5 2 2" xfId="11255" xr:uid="{0C723EEE-9BCD-4D2F-9A38-EA427327B341}"/>
    <cellStyle name="Millares 2 5 5 5 2 3" xfId="7324" xr:uid="{F011C475-DB00-476A-BD3F-6440848A16D0}"/>
    <cellStyle name="Millares 2 5 5 5 3" xfId="9319" xr:uid="{A64960AF-A8BE-4FC7-8034-BD62DE8C0C29}"/>
    <cellStyle name="Millares 2 5 5 5 4" xfId="5387" xr:uid="{AB75FDD6-FD27-4B29-B04D-4B7A76C31EB1}"/>
    <cellStyle name="Millares 2 5 5 6" xfId="2814" xr:uid="{00000000-0005-0000-0000-0000FD0A0000}"/>
    <cellStyle name="Millares 2 5 5 6 2" xfId="10327" xr:uid="{321A970C-6C73-4449-BD21-9CF4B7C59C88}"/>
    <cellStyle name="Millares 2 5 5 6 3" xfId="6396" xr:uid="{43485D6F-633D-4A29-96FB-096C56434DCD}"/>
    <cellStyle name="Millares 2 5 5 7" xfId="8388" xr:uid="{B0B36975-8F23-4CD0-82A5-D5A279B2E94C}"/>
    <cellStyle name="Millares 2 5 5 8" xfId="4455" xr:uid="{91AFA9DF-3B9C-41CD-AB7F-DD24C9A41B74}"/>
    <cellStyle name="Millares 2 5 6" xfId="2815" xr:uid="{00000000-0005-0000-0000-0000FE0A0000}"/>
    <cellStyle name="Millares 2 5 6 2" xfId="2816" xr:uid="{00000000-0005-0000-0000-0000FF0A0000}"/>
    <cellStyle name="Millares 2 5 6 2 2" xfId="2817" xr:uid="{00000000-0005-0000-0000-0000000B0000}"/>
    <cellStyle name="Millares 2 5 6 2 2 2" xfId="2818" xr:uid="{00000000-0005-0000-0000-0000010B0000}"/>
    <cellStyle name="Millares 2 5 6 2 2 2 2" xfId="11716" xr:uid="{FE9453FF-0BA6-4B01-8E2C-34C448437FEE}"/>
    <cellStyle name="Millares 2 5 6 2 2 2 3" xfId="7785" xr:uid="{5E7433B7-CE8C-4666-8303-14BE49E9C0E7}"/>
    <cellStyle name="Millares 2 5 6 2 2 3" xfId="9780" xr:uid="{80FAA719-8D56-400B-A5D1-BF2383E3E50C}"/>
    <cellStyle name="Millares 2 5 6 2 2 4" xfId="5848" xr:uid="{A19549A5-01B9-401E-94BB-956F221A3A1D}"/>
    <cellStyle name="Millares 2 5 6 2 3" xfId="2819" xr:uid="{00000000-0005-0000-0000-0000020B0000}"/>
    <cellStyle name="Millares 2 5 6 2 3 2" xfId="10785" xr:uid="{83FBF1DB-6CD0-482C-B2CE-6F76EAEE23DA}"/>
    <cellStyle name="Millares 2 5 6 2 3 3" xfId="6854" xr:uid="{793D2BC5-04E2-4C68-B819-AB7E917C145D}"/>
    <cellStyle name="Millares 2 5 6 2 4" xfId="8849" xr:uid="{F092889A-9D4D-4B1C-9F8F-EC8BE057C715}"/>
    <cellStyle name="Millares 2 5 6 2 5" xfId="4917" xr:uid="{211B80D3-925B-4661-AEA4-637508121DB7}"/>
    <cellStyle name="Millares 2 5 6 3" xfId="2820" xr:uid="{00000000-0005-0000-0000-0000030B0000}"/>
    <cellStyle name="Millares 2 5 6 3 2" xfId="2821" xr:uid="{00000000-0005-0000-0000-0000040B0000}"/>
    <cellStyle name="Millares 2 5 6 3 2 2" xfId="11258" xr:uid="{6CA75E90-D689-4CAA-870A-69071597DF10}"/>
    <cellStyle name="Millares 2 5 6 3 2 3" xfId="7327" xr:uid="{67CCB390-4737-4022-BA31-20DF96789D6C}"/>
    <cellStyle name="Millares 2 5 6 3 3" xfId="9322" xr:uid="{896F6814-CF1A-4D0C-B751-7CE183D9B61E}"/>
    <cellStyle name="Millares 2 5 6 3 4" xfId="5390" xr:uid="{57928392-FFBA-4FBD-A5FE-A2EA90C33A14}"/>
    <cellStyle name="Millares 2 5 6 4" xfId="2822" xr:uid="{00000000-0005-0000-0000-0000050B0000}"/>
    <cellStyle name="Millares 2 5 6 4 2" xfId="10330" xr:uid="{85882DC4-E554-4C6F-9D3B-29C8378BBD38}"/>
    <cellStyle name="Millares 2 5 6 4 3" xfId="6399" xr:uid="{6B2BC43C-B3F8-4736-85ED-2DA46E748233}"/>
    <cellStyle name="Millares 2 5 6 5" xfId="8391" xr:uid="{698DE72F-E391-488B-876D-C394C4E29203}"/>
    <cellStyle name="Millares 2 5 6 6" xfId="4458" xr:uid="{FE081D3D-02CB-4B5C-971A-42DFBEC8A6FB}"/>
    <cellStyle name="Millares 2 5 7" xfId="2823" xr:uid="{00000000-0005-0000-0000-0000060B0000}"/>
    <cellStyle name="Millares 2 5 7 2" xfId="2824" xr:uid="{00000000-0005-0000-0000-0000070B0000}"/>
    <cellStyle name="Millares 2 5 7 2 2" xfId="2825" xr:uid="{00000000-0005-0000-0000-0000080B0000}"/>
    <cellStyle name="Millares 2 5 7 2 2 2" xfId="2826" xr:uid="{00000000-0005-0000-0000-0000090B0000}"/>
    <cellStyle name="Millares 2 5 7 2 2 2 2" xfId="11717" xr:uid="{1004840D-D58F-462C-89B1-55C2A60852F5}"/>
    <cellStyle name="Millares 2 5 7 2 2 2 3" xfId="7786" xr:uid="{7F13481A-102A-43B9-9DC5-1038929B13D6}"/>
    <cellStyle name="Millares 2 5 7 2 2 3" xfId="9781" xr:uid="{DD8A6E78-0094-4C83-BDCF-907D897BF6EA}"/>
    <cellStyle name="Millares 2 5 7 2 2 4" xfId="5849" xr:uid="{94899FE7-A7F0-4754-B094-14A38B967EEE}"/>
    <cellStyle name="Millares 2 5 7 2 3" xfId="2827" xr:uid="{00000000-0005-0000-0000-00000A0B0000}"/>
    <cellStyle name="Millares 2 5 7 2 3 2" xfId="10786" xr:uid="{01A8C566-6F33-4F54-A89A-FBC3C300E620}"/>
    <cellStyle name="Millares 2 5 7 2 3 3" xfId="6855" xr:uid="{E89FD525-4A21-4B89-BA04-0475DD640087}"/>
    <cellStyle name="Millares 2 5 7 2 4" xfId="8850" xr:uid="{D2A5631B-728E-47C7-8488-2CB4E207D917}"/>
    <cellStyle name="Millares 2 5 7 2 5" xfId="4918" xr:uid="{9FEB2F8F-9664-473C-81EB-B1EB4FEC1A0E}"/>
    <cellStyle name="Millares 2 5 7 3" xfId="2828" xr:uid="{00000000-0005-0000-0000-00000B0B0000}"/>
    <cellStyle name="Millares 2 5 7 3 2" xfId="2829" xr:uid="{00000000-0005-0000-0000-00000C0B0000}"/>
    <cellStyle name="Millares 2 5 7 3 2 2" xfId="11259" xr:uid="{DD60892C-D6C9-408E-867C-89D096E9983B}"/>
    <cellStyle name="Millares 2 5 7 3 2 3" xfId="7328" xr:uid="{06205317-E171-48B7-A888-0313F5E4D9A9}"/>
    <cellStyle name="Millares 2 5 7 3 3" xfId="9323" xr:uid="{D33D45D1-8823-450F-B2FD-036799991B96}"/>
    <cellStyle name="Millares 2 5 7 3 4" xfId="5391" xr:uid="{96CC25CC-D135-497E-953C-7110EDEE513F}"/>
    <cellStyle name="Millares 2 5 7 4" xfId="2830" xr:uid="{00000000-0005-0000-0000-00000D0B0000}"/>
    <cellStyle name="Millares 2 5 7 4 2" xfId="10331" xr:uid="{C24ED2DF-FB64-4899-AAE8-1D6258A96482}"/>
    <cellStyle name="Millares 2 5 7 4 3" xfId="6400" xr:uid="{A07D17C3-9740-43A6-9758-BE76FCA33A33}"/>
    <cellStyle name="Millares 2 5 7 5" xfId="8392" xr:uid="{CFE07313-035D-4053-83AA-06BAC1280E2E}"/>
    <cellStyle name="Millares 2 5 7 6" xfId="4459" xr:uid="{DA1018B0-0388-4938-A716-4318B679FA36}"/>
    <cellStyle name="Millares 2 5 8" xfId="2831" xr:uid="{00000000-0005-0000-0000-00000E0B0000}"/>
    <cellStyle name="Millares 2 5 8 2" xfId="2832" xr:uid="{00000000-0005-0000-0000-00000F0B0000}"/>
    <cellStyle name="Millares 2 5 8 2 2" xfId="2833" xr:uid="{00000000-0005-0000-0000-0000100B0000}"/>
    <cellStyle name="Millares 2 5 8 2 2 2" xfId="11694" xr:uid="{263EEDB8-BDAF-474B-AD91-85D6939B9D19}"/>
    <cellStyle name="Millares 2 5 8 2 2 3" xfId="7763" xr:uid="{518FA9F6-0BB3-4DB6-B409-4B51BEF96F9F}"/>
    <cellStyle name="Millares 2 5 8 2 3" xfId="9758" xr:uid="{2C8C6E33-1EF0-4861-8BBF-8D2BF7702EB4}"/>
    <cellStyle name="Millares 2 5 8 2 4" xfId="5826" xr:uid="{FDFAB924-E523-4EDD-BD23-BAD33F18D8C9}"/>
    <cellStyle name="Millares 2 5 8 3" xfId="2834" xr:uid="{00000000-0005-0000-0000-0000110B0000}"/>
    <cellStyle name="Millares 2 5 8 3 2" xfId="10763" xr:uid="{F556042C-390D-47F1-A771-1D8FA98F3E81}"/>
    <cellStyle name="Millares 2 5 8 3 3" xfId="6832" xr:uid="{E33CBE7A-C6E8-4BB4-97E9-E261042E6DF1}"/>
    <cellStyle name="Millares 2 5 8 4" xfId="8827" xr:uid="{55CC802A-17E7-4683-B272-A81F6E7C8491}"/>
    <cellStyle name="Millares 2 5 8 5" xfId="4895" xr:uid="{BD86394A-772B-4324-8CB9-E027E6904BA1}"/>
    <cellStyle name="Millares 2 5 9" xfId="2835" xr:uid="{00000000-0005-0000-0000-0000120B0000}"/>
    <cellStyle name="Millares 2 5 9 2" xfId="2836" xr:uid="{00000000-0005-0000-0000-0000130B0000}"/>
    <cellStyle name="Millares 2 5 9 2 2" xfId="11236" xr:uid="{4D9A7398-23A7-4CF2-A5A7-A9C21B8A0A94}"/>
    <cellStyle name="Millares 2 5 9 2 3" xfId="7305" xr:uid="{50155BEC-FA30-44AB-AAD4-F65F7880B120}"/>
    <cellStyle name="Millares 2 5 9 3" xfId="9300" xr:uid="{2EC2C120-FDA7-4E82-A6D3-3CA1ED088E07}"/>
    <cellStyle name="Millares 2 5 9 4" xfId="5368" xr:uid="{B26FECAE-E461-4A7A-BE4E-D398ED1952E6}"/>
    <cellStyle name="Millares 2 6" xfId="2837" xr:uid="{00000000-0005-0000-0000-0000140B0000}"/>
    <cellStyle name="Millares 2 6 10" xfId="2838" xr:uid="{00000000-0005-0000-0000-0000150B0000}"/>
    <cellStyle name="Millares 2 6 10 2" xfId="10332" xr:uid="{4F418EBF-5143-44F1-8CEA-45F0B581B6AB}"/>
    <cellStyle name="Millares 2 6 10 3" xfId="6401" xr:uid="{8A95D784-79ED-4601-B208-DE18FE5FD159}"/>
    <cellStyle name="Millares 2 6 11" xfId="8393" xr:uid="{A7219834-62AF-494A-88BB-3E82E8782B86}"/>
    <cellStyle name="Millares 2 6 12" xfId="4460" xr:uid="{7235F024-EF08-4A69-8DF9-61ABE6849DE4}"/>
    <cellStyle name="Millares 2 6 2" xfId="2839" xr:uid="{00000000-0005-0000-0000-0000160B0000}"/>
    <cellStyle name="Millares 2 6 2 2" xfId="2840" xr:uid="{00000000-0005-0000-0000-0000170B0000}"/>
    <cellStyle name="Millares 2 6 2 2 2" xfId="2841" xr:uid="{00000000-0005-0000-0000-0000180B0000}"/>
    <cellStyle name="Millares 2 6 2 2 2 2" xfId="2842" xr:uid="{00000000-0005-0000-0000-0000190B0000}"/>
    <cellStyle name="Millares 2 6 2 2 2 2 2" xfId="2843" xr:uid="{00000000-0005-0000-0000-00001A0B0000}"/>
    <cellStyle name="Millares 2 6 2 2 2 2 2 2" xfId="2844" xr:uid="{00000000-0005-0000-0000-00001B0B0000}"/>
    <cellStyle name="Millares 2 6 2 2 2 2 2 2 2" xfId="11721" xr:uid="{DE5D0328-8374-484B-9AB0-E62D94188913}"/>
    <cellStyle name="Millares 2 6 2 2 2 2 2 2 3" xfId="7790" xr:uid="{6C3F2A37-78E2-433B-897B-5748C732E1FE}"/>
    <cellStyle name="Millares 2 6 2 2 2 2 2 3" xfId="9785" xr:uid="{D3CD8A31-10F1-4068-AC6C-A138FCDAD8E8}"/>
    <cellStyle name="Millares 2 6 2 2 2 2 2 4" xfId="5853" xr:uid="{140AE9AF-4A90-4E99-BC56-EF57E19EC028}"/>
    <cellStyle name="Millares 2 6 2 2 2 2 3" xfId="2845" xr:uid="{00000000-0005-0000-0000-00001C0B0000}"/>
    <cellStyle name="Millares 2 6 2 2 2 2 3 2" xfId="10790" xr:uid="{A44BF424-9ED8-4809-BC6E-42AD8FA0CEE4}"/>
    <cellStyle name="Millares 2 6 2 2 2 2 3 3" xfId="6859" xr:uid="{2EF08DA5-47A7-463F-927D-5CDD1D054786}"/>
    <cellStyle name="Millares 2 6 2 2 2 2 4" xfId="8854" xr:uid="{DEF4006A-34F5-4399-B4E4-D89D563D428F}"/>
    <cellStyle name="Millares 2 6 2 2 2 2 5" xfId="4922" xr:uid="{FE0ED0DB-EB37-454D-87C9-B3463669A01D}"/>
    <cellStyle name="Millares 2 6 2 2 2 3" xfId="2846" xr:uid="{00000000-0005-0000-0000-00001D0B0000}"/>
    <cellStyle name="Millares 2 6 2 2 2 3 2" xfId="2847" xr:uid="{00000000-0005-0000-0000-00001E0B0000}"/>
    <cellStyle name="Millares 2 6 2 2 2 3 2 2" xfId="11263" xr:uid="{6A7D8D8D-0A97-4B8E-8461-961AD8124CCD}"/>
    <cellStyle name="Millares 2 6 2 2 2 3 2 3" xfId="7332" xr:uid="{B3AB097A-2A3D-4F3A-AD0D-FAABA4B9FD9F}"/>
    <cellStyle name="Millares 2 6 2 2 2 3 3" xfId="9327" xr:uid="{7D3EAB9D-89CF-4F7E-BE9B-276EF285D659}"/>
    <cellStyle name="Millares 2 6 2 2 2 3 4" xfId="5395" xr:uid="{7A23D340-B7A4-476B-A719-E2C14C6319C5}"/>
    <cellStyle name="Millares 2 6 2 2 2 4" xfId="2848" xr:uid="{00000000-0005-0000-0000-00001F0B0000}"/>
    <cellStyle name="Millares 2 6 2 2 2 4 2" xfId="10335" xr:uid="{FB3A3715-E172-40DE-B564-E9E4BF5866D7}"/>
    <cellStyle name="Millares 2 6 2 2 2 4 3" xfId="6404" xr:uid="{AFF930E6-5907-4CC1-9B2A-D6F5416C1A25}"/>
    <cellStyle name="Millares 2 6 2 2 2 5" xfId="8396" xr:uid="{9E82EDB9-D3FB-464E-A250-F80BF0E3BE09}"/>
    <cellStyle name="Millares 2 6 2 2 2 6" xfId="4463" xr:uid="{CD6E383F-FE65-402C-8690-C64D686E372B}"/>
    <cellStyle name="Millares 2 6 2 2 3" xfId="2849" xr:uid="{00000000-0005-0000-0000-0000200B0000}"/>
    <cellStyle name="Millares 2 6 2 2 3 2" xfId="2850" xr:uid="{00000000-0005-0000-0000-0000210B0000}"/>
    <cellStyle name="Millares 2 6 2 2 3 2 2" xfId="2851" xr:uid="{00000000-0005-0000-0000-0000220B0000}"/>
    <cellStyle name="Millares 2 6 2 2 3 2 2 2" xfId="2852" xr:uid="{00000000-0005-0000-0000-0000230B0000}"/>
    <cellStyle name="Millares 2 6 2 2 3 2 2 2 2" xfId="11722" xr:uid="{10878F4A-7A05-4A77-943F-6D7DAD107CF6}"/>
    <cellStyle name="Millares 2 6 2 2 3 2 2 2 3" xfId="7791" xr:uid="{607BB3F7-33E7-4446-9EE8-6010D87F3169}"/>
    <cellStyle name="Millares 2 6 2 2 3 2 2 3" xfId="9786" xr:uid="{34093D93-E6A2-4D27-A624-623D5FD23E4A}"/>
    <cellStyle name="Millares 2 6 2 2 3 2 2 4" xfId="5854" xr:uid="{F2FF8703-D359-4033-B13D-7BB41471EFF6}"/>
    <cellStyle name="Millares 2 6 2 2 3 2 3" xfId="2853" xr:uid="{00000000-0005-0000-0000-0000240B0000}"/>
    <cellStyle name="Millares 2 6 2 2 3 2 3 2" xfId="10791" xr:uid="{B463160C-541F-4A5F-86CE-7DED2E5EAA33}"/>
    <cellStyle name="Millares 2 6 2 2 3 2 3 3" xfId="6860" xr:uid="{B56BD607-F06E-497A-9C60-E9A51BECA449}"/>
    <cellStyle name="Millares 2 6 2 2 3 2 4" xfId="8855" xr:uid="{A158CBC9-4FCF-4AEB-9946-91F12E5D6971}"/>
    <cellStyle name="Millares 2 6 2 2 3 2 5" xfId="4923" xr:uid="{38E5000E-CC9B-4865-A355-DF302D6A4C35}"/>
    <cellStyle name="Millares 2 6 2 2 3 3" xfId="2854" xr:uid="{00000000-0005-0000-0000-0000250B0000}"/>
    <cellStyle name="Millares 2 6 2 2 3 3 2" xfId="2855" xr:uid="{00000000-0005-0000-0000-0000260B0000}"/>
    <cellStyle name="Millares 2 6 2 2 3 3 2 2" xfId="11264" xr:uid="{83F5F51F-F76E-47C1-8B42-7FD02CC35B52}"/>
    <cellStyle name="Millares 2 6 2 2 3 3 2 3" xfId="7333" xr:uid="{CD0C01E8-7E08-45F8-A052-683E2FAAB745}"/>
    <cellStyle name="Millares 2 6 2 2 3 3 3" xfId="9328" xr:uid="{EB0B1982-3454-4118-8C24-502B938CE553}"/>
    <cellStyle name="Millares 2 6 2 2 3 3 4" xfId="5396" xr:uid="{FA4B2EF6-1989-4BC0-9A0C-F8E81B74F7CA}"/>
    <cellStyle name="Millares 2 6 2 2 3 4" xfId="2856" xr:uid="{00000000-0005-0000-0000-0000270B0000}"/>
    <cellStyle name="Millares 2 6 2 2 3 4 2" xfId="10336" xr:uid="{CC452A39-1A4A-48BC-A781-286B24EB5F51}"/>
    <cellStyle name="Millares 2 6 2 2 3 4 3" xfId="6405" xr:uid="{A9ABE71C-B22E-4B90-97C4-46AC489F63CA}"/>
    <cellStyle name="Millares 2 6 2 2 3 5" xfId="8397" xr:uid="{707CC763-8D0A-4056-BC51-BF30B00130AE}"/>
    <cellStyle name="Millares 2 6 2 2 3 6" xfId="4464" xr:uid="{EE116AF0-C0AD-4ABE-9C50-3F3F0E31FC9A}"/>
    <cellStyle name="Millares 2 6 2 2 4" xfId="2857" xr:uid="{00000000-0005-0000-0000-0000280B0000}"/>
    <cellStyle name="Millares 2 6 2 2 4 2" xfId="2858" xr:uid="{00000000-0005-0000-0000-0000290B0000}"/>
    <cellStyle name="Millares 2 6 2 2 4 2 2" xfId="2859" xr:uid="{00000000-0005-0000-0000-00002A0B0000}"/>
    <cellStyle name="Millares 2 6 2 2 4 2 2 2" xfId="11720" xr:uid="{067834CA-00A2-4C81-A624-D1959308CAFC}"/>
    <cellStyle name="Millares 2 6 2 2 4 2 2 3" xfId="7789" xr:uid="{4A29614C-F1CA-49C5-9EF6-639369891A3D}"/>
    <cellStyle name="Millares 2 6 2 2 4 2 3" xfId="9784" xr:uid="{0DE4E11E-95DB-448C-A0D5-5451A492207F}"/>
    <cellStyle name="Millares 2 6 2 2 4 2 4" xfId="5852" xr:uid="{C8F69AF8-DE1B-426B-81CB-9E8C1909472A}"/>
    <cellStyle name="Millares 2 6 2 2 4 3" xfId="2860" xr:uid="{00000000-0005-0000-0000-00002B0B0000}"/>
    <cellStyle name="Millares 2 6 2 2 4 3 2" xfId="10789" xr:uid="{1552467E-893C-4EEF-8CA1-5AFB347441DE}"/>
    <cellStyle name="Millares 2 6 2 2 4 3 3" xfId="6858" xr:uid="{2AB76A2C-BD16-48AA-9115-1B0B5B2ADDA4}"/>
    <cellStyle name="Millares 2 6 2 2 4 4" xfId="8853" xr:uid="{7D147CD7-A17A-4C7C-B822-1BA4E0A4F231}"/>
    <cellStyle name="Millares 2 6 2 2 4 5" xfId="4921" xr:uid="{8D22A861-9C80-4DD6-80CA-BB0A52A45F36}"/>
    <cellStyle name="Millares 2 6 2 2 5" xfId="2861" xr:uid="{00000000-0005-0000-0000-00002C0B0000}"/>
    <cellStyle name="Millares 2 6 2 2 5 2" xfId="2862" xr:uid="{00000000-0005-0000-0000-00002D0B0000}"/>
    <cellStyle name="Millares 2 6 2 2 5 2 2" xfId="11262" xr:uid="{55A8E671-9390-4312-A771-CA84C324ABA5}"/>
    <cellStyle name="Millares 2 6 2 2 5 2 3" xfId="7331" xr:uid="{F3F939B1-A025-4763-8EE3-506701877A7B}"/>
    <cellStyle name="Millares 2 6 2 2 5 3" xfId="9326" xr:uid="{44FD1B40-534A-448A-8ADD-BF064DE6AC78}"/>
    <cellStyle name="Millares 2 6 2 2 5 4" xfId="5394" xr:uid="{DF129CE2-A067-4826-9882-8B7165A8FC5A}"/>
    <cellStyle name="Millares 2 6 2 2 6" xfId="2863" xr:uid="{00000000-0005-0000-0000-00002E0B0000}"/>
    <cellStyle name="Millares 2 6 2 2 6 2" xfId="10334" xr:uid="{AF952160-28AD-49F8-A858-D76A31A79B6E}"/>
    <cellStyle name="Millares 2 6 2 2 6 3" xfId="6403" xr:uid="{1BA5DEDF-40B1-4E52-ADDA-C545FCEF3564}"/>
    <cellStyle name="Millares 2 6 2 2 7" xfId="8395" xr:uid="{DB3E7C67-1488-4C6C-B61A-42D113E86C78}"/>
    <cellStyle name="Millares 2 6 2 2 8" xfId="4462" xr:uid="{B43E1701-2B45-4A6C-89B7-97C8F985B242}"/>
    <cellStyle name="Millares 2 6 2 3" xfId="2864" xr:uid="{00000000-0005-0000-0000-00002F0B0000}"/>
    <cellStyle name="Millares 2 6 2 3 2" xfId="2865" xr:uid="{00000000-0005-0000-0000-0000300B0000}"/>
    <cellStyle name="Millares 2 6 2 3 2 2" xfId="2866" xr:uid="{00000000-0005-0000-0000-0000310B0000}"/>
    <cellStyle name="Millares 2 6 2 3 2 2 2" xfId="2867" xr:uid="{00000000-0005-0000-0000-0000320B0000}"/>
    <cellStyle name="Millares 2 6 2 3 2 2 2 2" xfId="11723" xr:uid="{C7FE30C9-9DED-460D-824C-56B75C95F6DD}"/>
    <cellStyle name="Millares 2 6 2 3 2 2 2 3" xfId="7792" xr:uid="{73B23278-284A-450D-8FF8-67383D84A635}"/>
    <cellStyle name="Millares 2 6 2 3 2 2 3" xfId="9787" xr:uid="{5D136D2E-7C44-4EF4-9E81-C9BF9E2291E3}"/>
    <cellStyle name="Millares 2 6 2 3 2 2 4" xfId="5855" xr:uid="{711A10A4-B9AF-46E9-8F57-B98F017391A2}"/>
    <cellStyle name="Millares 2 6 2 3 2 3" xfId="2868" xr:uid="{00000000-0005-0000-0000-0000330B0000}"/>
    <cellStyle name="Millares 2 6 2 3 2 3 2" xfId="10792" xr:uid="{C8C61A20-21AB-4538-91D9-7099BC75549D}"/>
    <cellStyle name="Millares 2 6 2 3 2 3 3" xfId="6861" xr:uid="{93CC96AC-E9E5-4D7C-8D88-97E3C89F5F19}"/>
    <cellStyle name="Millares 2 6 2 3 2 4" xfId="8856" xr:uid="{25FCC421-319E-4CF3-94F6-274B36A6A2FB}"/>
    <cellStyle name="Millares 2 6 2 3 2 5" xfId="4924" xr:uid="{D2BE1D46-E3E1-44FD-9C1B-EF8CB2B07AB7}"/>
    <cellStyle name="Millares 2 6 2 3 3" xfId="2869" xr:uid="{00000000-0005-0000-0000-0000340B0000}"/>
    <cellStyle name="Millares 2 6 2 3 3 2" xfId="2870" xr:uid="{00000000-0005-0000-0000-0000350B0000}"/>
    <cellStyle name="Millares 2 6 2 3 3 2 2" xfId="11265" xr:uid="{794E3D2A-2411-4D9E-AD4A-4B86A7188B86}"/>
    <cellStyle name="Millares 2 6 2 3 3 2 3" xfId="7334" xr:uid="{1024F54F-5514-438E-836F-CDCF97CA0746}"/>
    <cellStyle name="Millares 2 6 2 3 3 3" xfId="9329" xr:uid="{50065A7B-5BB5-48DA-9441-255D6F1AE264}"/>
    <cellStyle name="Millares 2 6 2 3 3 4" xfId="5397" xr:uid="{AABD1D1B-6F3E-4960-AF08-CF93F3D3D860}"/>
    <cellStyle name="Millares 2 6 2 3 4" xfId="2871" xr:uid="{00000000-0005-0000-0000-0000360B0000}"/>
    <cellStyle name="Millares 2 6 2 3 4 2" xfId="10337" xr:uid="{47004119-2F81-462A-A73F-BBC9A6F3C633}"/>
    <cellStyle name="Millares 2 6 2 3 4 3" xfId="6406" xr:uid="{1F35A871-FDC3-421F-BB96-DAD7E904F014}"/>
    <cellStyle name="Millares 2 6 2 3 5" xfId="8398" xr:uid="{25C88CDC-CD8D-4A0D-BE3D-A7EDEFEDB181}"/>
    <cellStyle name="Millares 2 6 2 3 6" xfId="4465" xr:uid="{A0220360-DCEC-4B41-A21A-C6195B14E633}"/>
    <cellStyle name="Millares 2 6 2 4" xfId="2872" xr:uid="{00000000-0005-0000-0000-0000370B0000}"/>
    <cellStyle name="Millares 2 6 2 4 2" xfId="2873" xr:uid="{00000000-0005-0000-0000-0000380B0000}"/>
    <cellStyle name="Millares 2 6 2 4 2 2" xfId="2874" xr:uid="{00000000-0005-0000-0000-0000390B0000}"/>
    <cellStyle name="Millares 2 6 2 4 2 2 2" xfId="2875" xr:uid="{00000000-0005-0000-0000-00003A0B0000}"/>
    <cellStyle name="Millares 2 6 2 4 2 2 2 2" xfId="11724" xr:uid="{872C520A-2801-4EB3-8560-5741524B6814}"/>
    <cellStyle name="Millares 2 6 2 4 2 2 2 3" xfId="7793" xr:uid="{C67B2E64-E7AF-4CC0-BE66-6480D2C1E513}"/>
    <cellStyle name="Millares 2 6 2 4 2 2 3" xfId="9788" xr:uid="{60AC27F0-84A0-4084-9267-86B3FBBDCEBC}"/>
    <cellStyle name="Millares 2 6 2 4 2 2 4" xfId="5856" xr:uid="{4818327D-9DFB-42B3-8D14-4B40D39B577A}"/>
    <cellStyle name="Millares 2 6 2 4 2 3" xfId="2876" xr:uid="{00000000-0005-0000-0000-00003B0B0000}"/>
    <cellStyle name="Millares 2 6 2 4 2 3 2" xfId="10793" xr:uid="{533F7164-9395-4B24-B993-BE10BECAEC1D}"/>
    <cellStyle name="Millares 2 6 2 4 2 3 3" xfId="6862" xr:uid="{6E4CC2B4-C2E7-4D19-9FA0-46FB86E231B3}"/>
    <cellStyle name="Millares 2 6 2 4 2 4" xfId="8857" xr:uid="{9EE3F453-1398-4797-95E2-5F395AC45CBB}"/>
    <cellStyle name="Millares 2 6 2 4 2 5" xfId="4925" xr:uid="{A6F0AF2E-7436-4B62-BADF-09ED3518DCC9}"/>
    <cellStyle name="Millares 2 6 2 4 3" xfId="2877" xr:uid="{00000000-0005-0000-0000-00003C0B0000}"/>
    <cellStyle name="Millares 2 6 2 4 3 2" xfId="2878" xr:uid="{00000000-0005-0000-0000-00003D0B0000}"/>
    <cellStyle name="Millares 2 6 2 4 3 2 2" xfId="11266" xr:uid="{C75A2581-2071-48D8-865A-CDE15372A155}"/>
    <cellStyle name="Millares 2 6 2 4 3 2 3" xfId="7335" xr:uid="{E3CAA0A7-0311-4826-B074-8BB96A8FC12D}"/>
    <cellStyle name="Millares 2 6 2 4 3 3" xfId="9330" xr:uid="{4429DB63-2971-4893-9DED-166BCB623BB7}"/>
    <cellStyle name="Millares 2 6 2 4 3 4" xfId="5398" xr:uid="{67B82B45-A612-4CC1-BB44-88F0BC2D11B1}"/>
    <cellStyle name="Millares 2 6 2 4 4" xfId="2879" xr:uid="{00000000-0005-0000-0000-00003E0B0000}"/>
    <cellStyle name="Millares 2 6 2 4 4 2" xfId="10338" xr:uid="{99899484-71B1-48A3-AFDF-3D8B65C3F842}"/>
    <cellStyle name="Millares 2 6 2 4 4 3" xfId="6407" xr:uid="{F95C9B85-7BDD-4173-A94A-9FDA00F82DC1}"/>
    <cellStyle name="Millares 2 6 2 4 5" xfId="8399" xr:uid="{430FAFFA-7DB3-40D0-9B76-F4E13B4AB734}"/>
    <cellStyle name="Millares 2 6 2 4 6" xfId="4466" xr:uid="{0FE8A75C-0A49-4C43-8AA6-A7054B92B517}"/>
    <cellStyle name="Millares 2 6 2 5" xfId="2880" xr:uid="{00000000-0005-0000-0000-00003F0B0000}"/>
    <cellStyle name="Millares 2 6 2 5 2" xfId="2881" xr:uid="{00000000-0005-0000-0000-0000400B0000}"/>
    <cellStyle name="Millares 2 6 2 5 2 2" xfId="2882" xr:uid="{00000000-0005-0000-0000-0000410B0000}"/>
    <cellStyle name="Millares 2 6 2 5 2 2 2" xfId="11719" xr:uid="{E94E0AAA-77B6-4FA3-8192-2BA591B7A480}"/>
    <cellStyle name="Millares 2 6 2 5 2 2 3" xfId="7788" xr:uid="{4284BC67-6920-485A-8806-609D545A027F}"/>
    <cellStyle name="Millares 2 6 2 5 2 3" xfId="9783" xr:uid="{E9188E3F-263C-4596-95BD-571BA5A449B2}"/>
    <cellStyle name="Millares 2 6 2 5 2 4" xfId="5851" xr:uid="{B32AF394-A8A2-4D07-8972-F5B352E50A30}"/>
    <cellStyle name="Millares 2 6 2 5 3" xfId="2883" xr:uid="{00000000-0005-0000-0000-0000420B0000}"/>
    <cellStyle name="Millares 2 6 2 5 3 2" xfId="10788" xr:uid="{381CF030-DFD3-4025-B29C-2658E4717DB9}"/>
    <cellStyle name="Millares 2 6 2 5 3 3" xfId="6857" xr:uid="{E4C202B4-E29B-4073-8A33-EF469372AE50}"/>
    <cellStyle name="Millares 2 6 2 5 4" xfId="8852" xr:uid="{644C9260-00B2-402B-A610-A75085C2C335}"/>
    <cellStyle name="Millares 2 6 2 5 5" xfId="4920" xr:uid="{CF1EEA5B-D450-4604-A0B2-DD4FB6B72B21}"/>
    <cellStyle name="Millares 2 6 2 6" xfId="2884" xr:uid="{00000000-0005-0000-0000-0000430B0000}"/>
    <cellStyle name="Millares 2 6 2 6 2" xfId="2885" xr:uid="{00000000-0005-0000-0000-0000440B0000}"/>
    <cellStyle name="Millares 2 6 2 6 2 2" xfId="11261" xr:uid="{532BB316-09E5-4950-B2C3-82FC3256F848}"/>
    <cellStyle name="Millares 2 6 2 6 2 3" xfId="7330" xr:uid="{E73C82E6-6227-4E08-B2B7-E1974F9FE37B}"/>
    <cellStyle name="Millares 2 6 2 6 3" xfId="9325" xr:uid="{B4E0A268-ABEF-4331-9818-F5DDF04A868C}"/>
    <cellStyle name="Millares 2 6 2 6 4" xfId="5393" xr:uid="{9858C425-F2EC-4C5C-8F4A-E46D3424178D}"/>
    <cellStyle name="Millares 2 6 2 7" xfId="2886" xr:uid="{00000000-0005-0000-0000-0000450B0000}"/>
    <cellStyle name="Millares 2 6 2 7 2" xfId="10333" xr:uid="{6892CE5C-1457-4C2B-88FE-3D4347962E52}"/>
    <cellStyle name="Millares 2 6 2 7 3" xfId="6402" xr:uid="{7A1CEDFD-E787-4607-A899-A33A6BDB97B1}"/>
    <cellStyle name="Millares 2 6 2 8" xfId="8394" xr:uid="{957B4A01-EEAF-4677-A166-A804EFFFA261}"/>
    <cellStyle name="Millares 2 6 2 9" xfId="4461" xr:uid="{294C0BB8-1E35-4CEB-81DA-1B982BA04281}"/>
    <cellStyle name="Millares 2 6 3" xfId="2887" xr:uid="{00000000-0005-0000-0000-0000460B0000}"/>
    <cellStyle name="Millares 2 6 3 2" xfId="2888" xr:uid="{00000000-0005-0000-0000-0000470B0000}"/>
    <cellStyle name="Millares 2 6 3 2 2" xfId="2889" xr:uid="{00000000-0005-0000-0000-0000480B0000}"/>
    <cellStyle name="Millares 2 6 3 2 2 2" xfId="2890" xr:uid="{00000000-0005-0000-0000-0000490B0000}"/>
    <cellStyle name="Millares 2 6 3 2 2 2 2" xfId="2891" xr:uid="{00000000-0005-0000-0000-00004A0B0000}"/>
    <cellStyle name="Millares 2 6 3 2 2 2 2 2" xfId="2892" xr:uid="{00000000-0005-0000-0000-00004B0B0000}"/>
    <cellStyle name="Millares 2 6 3 2 2 2 2 2 2" xfId="11727" xr:uid="{D2CA2E8A-9A27-4582-8E0E-3A3EC896AF6C}"/>
    <cellStyle name="Millares 2 6 3 2 2 2 2 2 3" xfId="7796" xr:uid="{47CBDF01-327C-4CEB-81A5-C5DBD91B196A}"/>
    <cellStyle name="Millares 2 6 3 2 2 2 2 3" xfId="9791" xr:uid="{9B05038E-F2C5-42D0-A38B-FC92082FBE73}"/>
    <cellStyle name="Millares 2 6 3 2 2 2 2 4" xfId="5859" xr:uid="{A0E2BC3E-A793-4026-9D4B-0BD7A487132C}"/>
    <cellStyle name="Millares 2 6 3 2 2 2 3" xfId="2893" xr:uid="{00000000-0005-0000-0000-00004C0B0000}"/>
    <cellStyle name="Millares 2 6 3 2 2 2 3 2" xfId="10796" xr:uid="{892EDBFF-F7A7-43DE-A0F4-2C4D3FA3C11C}"/>
    <cellStyle name="Millares 2 6 3 2 2 2 3 3" xfId="6865" xr:uid="{C160BA5C-B6AE-4D6E-B7DD-8448DE69065D}"/>
    <cellStyle name="Millares 2 6 3 2 2 2 4" xfId="8860" xr:uid="{EE9F27D3-0055-4E2E-AE67-C6541551DEDC}"/>
    <cellStyle name="Millares 2 6 3 2 2 2 5" xfId="4928" xr:uid="{08B4978B-BB7B-4357-B5D3-364E8CE4800A}"/>
    <cellStyle name="Millares 2 6 3 2 2 3" xfId="2894" xr:uid="{00000000-0005-0000-0000-00004D0B0000}"/>
    <cellStyle name="Millares 2 6 3 2 2 3 2" xfId="2895" xr:uid="{00000000-0005-0000-0000-00004E0B0000}"/>
    <cellStyle name="Millares 2 6 3 2 2 3 2 2" xfId="11269" xr:uid="{94E7C98C-5CB0-4F60-8B06-76834F2167C0}"/>
    <cellStyle name="Millares 2 6 3 2 2 3 2 3" xfId="7338" xr:uid="{621BDE52-478B-435B-AA86-5072C516790E}"/>
    <cellStyle name="Millares 2 6 3 2 2 3 3" xfId="9333" xr:uid="{6A868D2D-F7DE-40D1-9F24-3EBF9DA32BA4}"/>
    <cellStyle name="Millares 2 6 3 2 2 3 4" xfId="5401" xr:uid="{10794601-D3EC-4195-AD64-8D781D04955B}"/>
    <cellStyle name="Millares 2 6 3 2 2 4" xfId="2896" xr:uid="{00000000-0005-0000-0000-00004F0B0000}"/>
    <cellStyle name="Millares 2 6 3 2 2 4 2" xfId="10341" xr:uid="{BDCFCA31-288B-430F-9260-5F6DED95C9A5}"/>
    <cellStyle name="Millares 2 6 3 2 2 4 3" xfId="6410" xr:uid="{7839A752-9D15-4B7C-A3D7-77E7F818B974}"/>
    <cellStyle name="Millares 2 6 3 2 2 5" xfId="8402" xr:uid="{1F41BB0B-049E-4ABB-8BD2-EF58F1EECB05}"/>
    <cellStyle name="Millares 2 6 3 2 2 6" xfId="4469" xr:uid="{2CB28194-4865-429A-BD85-6CB4404C9B62}"/>
    <cellStyle name="Millares 2 6 3 2 3" xfId="2897" xr:uid="{00000000-0005-0000-0000-0000500B0000}"/>
    <cellStyle name="Millares 2 6 3 2 3 2" xfId="2898" xr:uid="{00000000-0005-0000-0000-0000510B0000}"/>
    <cellStyle name="Millares 2 6 3 2 3 2 2" xfId="2899" xr:uid="{00000000-0005-0000-0000-0000520B0000}"/>
    <cellStyle name="Millares 2 6 3 2 3 2 2 2" xfId="2900" xr:uid="{00000000-0005-0000-0000-0000530B0000}"/>
    <cellStyle name="Millares 2 6 3 2 3 2 2 2 2" xfId="11728" xr:uid="{6F0873D4-F3C4-4B46-9AD9-8EFBE352FB85}"/>
    <cellStyle name="Millares 2 6 3 2 3 2 2 2 3" xfId="7797" xr:uid="{16C18B7D-4267-47E8-BB70-D02E139D4530}"/>
    <cellStyle name="Millares 2 6 3 2 3 2 2 3" xfId="9792" xr:uid="{DB4ED029-8CD5-49C5-8921-B0DA039F953D}"/>
    <cellStyle name="Millares 2 6 3 2 3 2 2 4" xfId="5860" xr:uid="{1C66D5BE-22CC-4F6B-9464-B0B2EE442C6C}"/>
    <cellStyle name="Millares 2 6 3 2 3 2 3" xfId="2901" xr:uid="{00000000-0005-0000-0000-0000540B0000}"/>
    <cellStyle name="Millares 2 6 3 2 3 2 3 2" xfId="10797" xr:uid="{A433D9C2-9979-403E-9978-EEDB48CC6D68}"/>
    <cellStyle name="Millares 2 6 3 2 3 2 3 3" xfId="6866" xr:uid="{87C29562-9E27-42D6-AD51-A3A2F055892F}"/>
    <cellStyle name="Millares 2 6 3 2 3 2 4" xfId="8861" xr:uid="{BB2977E3-58B0-48A9-8D40-A4971D6C35D5}"/>
    <cellStyle name="Millares 2 6 3 2 3 2 5" xfId="4929" xr:uid="{7569DE8F-EE1D-4395-B3CC-74671783F53D}"/>
    <cellStyle name="Millares 2 6 3 2 3 3" xfId="2902" xr:uid="{00000000-0005-0000-0000-0000550B0000}"/>
    <cellStyle name="Millares 2 6 3 2 3 3 2" xfId="2903" xr:uid="{00000000-0005-0000-0000-0000560B0000}"/>
    <cellStyle name="Millares 2 6 3 2 3 3 2 2" xfId="11270" xr:uid="{E4137DFD-A74A-413A-A001-F3419647EFDA}"/>
    <cellStyle name="Millares 2 6 3 2 3 3 2 3" xfId="7339" xr:uid="{CC38E181-4BEB-4730-BF60-0E9A8C9CD19F}"/>
    <cellStyle name="Millares 2 6 3 2 3 3 3" xfId="9334" xr:uid="{8BDD7242-08A1-44AF-AA77-494CC30EC620}"/>
    <cellStyle name="Millares 2 6 3 2 3 3 4" xfId="5402" xr:uid="{C81EB698-FF36-48A0-B7A2-A62010ED2FC6}"/>
    <cellStyle name="Millares 2 6 3 2 3 4" xfId="2904" xr:uid="{00000000-0005-0000-0000-0000570B0000}"/>
    <cellStyle name="Millares 2 6 3 2 3 4 2" xfId="10342" xr:uid="{5F1ACD1C-CF22-4D20-9477-D56836FF5DCB}"/>
    <cellStyle name="Millares 2 6 3 2 3 4 3" xfId="6411" xr:uid="{983B414B-A420-45FB-A53C-76B816C6D914}"/>
    <cellStyle name="Millares 2 6 3 2 3 5" xfId="8403" xr:uid="{6781BB40-0484-4E34-83A9-2D1B060C43FC}"/>
    <cellStyle name="Millares 2 6 3 2 3 6" xfId="4470" xr:uid="{A2E63358-FC63-484A-BFFD-1502B18DC794}"/>
    <cellStyle name="Millares 2 6 3 2 4" xfId="2905" xr:uid="{00000000-0005-0000-0000-0000580B0000}"/>
    <cellStyle name="Millares 2 6 3 2 4 2" xfId="2906" xr:uid="{00000000-0005-0000-0000-0000590B0000}"/>
    <cellStyle name="Millares 2 6 3 2 4 2 2" xfId="2907" xr:uid="{00000000-0005-0000-0000-00005A0B0000}"/>
    <cellStyle name="Millares 2 6 3 2 4 2 2 2" xfId="11726" xr:uid="{FB84A660-C089-413F-B368-AB8C0740AB4B}"/>
    <cellStyle name="Millares 2 6 3 2 4 2 2 3" xfId="7795" xr:uid="{0C116268-6CF6-43BF-9F80-5E7C6DD19781}"/>
    <cellStyle name="Millares 2 6 3 2 4 2 3" xfId="9790" xr:uid="{D7237991-4A51-44EC-A1FD-E07BDD88F3BB}"/>
    <cellStyle name="Millares 2 6 3 2 4 2 4" xfId="5858" xr:uid="{22D46DA7-9B3B-49AB-B20D-296B97E1D1A8}"/>
    <cellStyle name="Millares 2 6 3 2 4 3" xfId="2908" xr:uid="{00000000-0005-0000-0000-00005B0B0000}"/>
    <cellStyle name="Millares 2 6 3 2 4 3 2" xfId="10795" xr:uid="{DC5D9837-9000-4019-A688-05DFCFDA695C}"/>
    <cellStyle name="Millares 2 6 3 2 4 3 3" xfId="6864" xr:uid="{CA0B8E0B-D72F-4EE3-B5E1-8369C8E6A85C}"/>
    <cellStyle name="Millares 2 6 3 2 4 4" xfId="8859" xr:uid="{21FC3C0F-CBC5-422C-ADA4-EF5C68168A59}"/>
    <cellStyle name="Millares 2 6 3 2 4 5" xfId="4927" xr:uid="{2F0E092B-9D82-4F6F-9FB3-89F8B6B96316}"/>
    <cellStyle name="Millares 2 6 3 2 5" xfId="2909" xr:uid="{00000000-0005-0000-0000-00005C0B0000}"/>
    <cellStyle name="Millares 2 6 3 2 5 2" xfId="2910" xr:uid="{00000000-0005-0000-0000-00005D0B0000}"/>
    <cellStyle name="Millares 2 6 3 2 5 2 2" xfId="11268" xr:uid="{B1A9DDD4-9112-433D-B955-4AFB6F13A907}"/>
    <cellStyle name="Millares 2 6 3 2 5 2 3" xfId="7337" xr:uid="{D6BAE356-BFF7-48A2-A164-0684FF834081}"/>
    <cellStyle name="Millares 2 6 3 2 5 3" xfId="9332" xr:uid="{31006739-641D-4388-ABA1-0FA2AA264FDB}"/>
    <cellStyle name="Millares 2 6 3 2 5 4" xfId="5400" xr:uid="{D4A107A5-D07E-4E1C-8B64-C8E369F63294}"/>
    <cellStyle name="Millares 2 6 3 2 6" xfId="2911" xr:uid="{00000000-0005-0000-0000-00005E0B0000}"/>
    <cellStyle name="Millares 2 6 3 2 6 2" xfId="10340" xr:uid="{6B7B5219-E071-4151-A51A-B721D817D5C7}"/>
    <cellStyle name="Millares 2 6 3 2 6 3" xfId="6409" xr:uid="{8FE0C77B-B349-469D-BE60-8710250E711F}"/>
    <cellStyle name="Millares 2 6 3 2 7" xfId="8401" xr:uid="{891A170C-6861-45D0-8459-46787F839554}"/>
    <cellStyle name="Millares 2 6 3 2 8" xfId="4468" xr:uid="{1C63E41C-F492-4E18-939F-81F56FE8103A}"/>
    <cellStyle name="Millares 2 6 3 3" xfId="2912" xr:uid="{00000000-0005-0000-0000-00005F0B0000}"/>
    <cellStyle name="Millares 2 6 3 3 2" xfId="2913" xr:uid="{00000000-0005-0000-0000-0000600B0000}"/>
    <cellStyle name="Millares 2 6 3 3 2 2" xfId="2914" xr:uid="{00000000-0005-0000-0000-0000610B0000}"/>
    <cellStyle name="Millares 2 6 3 3 2 2 2" xfId="2915" xr:uid="{00000000-0005-0000-0000-0000620B0000}"/>
    <cellStyle name="Millares 2 6 3 3 2 2 2 2" xfId="11729" xr:uid="{96278A78-276A-42BC-89DC-9F88E468DA79}"/>
    <cellStyle name="Millares 2 6 3 3 2 2 2 3" xfId="7798" xr:uid="{89C737B3-CCC2-49C5-B392-164A35D15BB3}"/>
    <cellStyle name="Millares 2 6 3 3 2 2 3" xfId="9793" xr:uid="{12FAD105-407A-4994-B697-40CFD2AA68AC}"/>
    <cellStyle name="Millares 2 6 3 3 2 2 4" xfId="5861" xr:uid="{8E56D6A2-BA4C-4954-8879-EBE43737AA6A}"/>
    <cellStyle name="Millares 2 6 3 3 2 3" xfId="2916" xr:uid="{00000000-0005-0000-0000-0000630B0000}"/>
    <cellStyle name="Millares 2 6 3 3 2 3 2" xfId="10798" xr:uid="{8C63E7F9-99E6-4706-9A25-DB6BE8EBFFD7}"/>
    <cellStyle name="Millares 2 6 3 3 2 3 3" xfId="6867" xr:uid="{714D95A5-2CFE-49A3-9D03-1A6354C7C456}"/>
    <cellStyle name="Millares 2 6 3 3 2 4" xfId="8862" xr:uid="{E2048CDC-3C66-4564-A9BA-54C0A63C5A94}"/>
    <cellStyle name="Millares 2 6 3 3 2 5" xfId="4930" xr:uid="{4AB13DCA-EAF5-4CAF-9815-16F70E5A1217}"/>
    <cellStyle name="Millares 2 6 3 3 3" xfId="2917" xr:uid="{00000000-0005-0000-0000-0000640B0000}"/>
    <cellStyle name="Millares 2 6 3 3 3 2" xfId="2918" xr:uid="{00000000-0005-0000-0000-0000650B0000}"/>
    <cellStyle name="Millares 2 6 3 3 3 2 2" xfId="11271" xr:uid="{EFBFD802-0CD8-4404-BF75-B6593DDF6D86}"/>
    <cellStyle name="Millares 2 6 3 3 3 2 3" xfId="7340" xr:uid="{682B435E-6A20-4BBC-8F90-CBE9293E8C82}"/>
    <cellStyle name="Millares 2 6 3 3 3 3" xfId="9335" xr:uid="{23F7411A-5261-489E-A615-C6B5A57CFB5A}"/>
    <cellStyle name="Millares 2 6 3 3 3 4" xfId="5403" xr:uid="{AE0CA240-493A-4470-A37C-1FF9EEB69877}"/>
    <cellStyle name="Millares 2 6 3 3 4" xfId="2919" xr:uid="{00000000-0005-0000-0000-0000660B0000}"/>
    <cellStyle name="Millares 2 6 3 3 4 2" xfId="10343" xr:uid="{B73167E8-CA4E-4D31-AADF-9B140A486BC6}"/>
    <cellStyle name="Millares 2 6 3 3 4 3" xfId="6412" xr:uid="{851D9CA1-5931-4F50-AA67-72CAB1C9CF6B}"/>
    <cellStyle name="Millares 2 6 3 3 5" xfId="8404" xr:uid="{4915A4F7-5A76-4CD7-A854-33795F5E8B47}"/>
    <cellStyle name="Millares 2 6 3 3 6" xfId="4471" xr:uid="{C872BF6C-57FF-478B-94DF-8EC111AF63E3}"/>
    <cellStyle name="Millares 2 6 3 4" xfId="2920" xr:uid="{00000000-0005-0000-0000-0000670B0000}"/>
    <cellStyle name="Millares 2 6 3 4 2" xfId="2921" xr:uid="{00000000-0005-0000-0000-0000680B0000}"/>
    <cellStyle name="Millares 2 6 3 4 2 2" xfId="2922" xr:uid="{00000000-0005-0000-0000-0000690B0000}"/>
    <cellStyle name="Millares 2 6 3 4 2 2 2" xfId="2923" xr:uid="{00000000-0005-0000-0000-00006A0B0000}"/>
    <cellStyle name="Millares 2 6 3 4 2 2 2 2" xfId="11730" xr:uid="{523BE99F-04D5-4ED2-8848-B04152757837}"/>
    <cellStyle name="Millares 2 6 3 4 2 2 2 3" xfId="7799" xr:uid="{F3439218-6175-41BC-B875-7BF60F35897B}"/>
    <cellStyle name="Millares 2 6 3 4 2 2 3" xfId="9794" xr:uid="{E93F1B81-B489-4007-9372-37FB416ED7FF}"/>
    <cellStyle name="Millares 2 6 3 4 2 2 4" xfId="5862" xr:uid="{8DCE1966-90D6-4619-9CFB-98FC37C1D50E}"/>
    <cellStyle name="Millares 2 6 3 4 2 3" xfId="2924" xr:uid="{00000000-0005-0000-0000-00006B0B0000}"/>
    <cellStyle name="Millares 2 6 3 4 2 3 2" xfId="10799" xr:uid="{05720945-3D8D-46F3-95DB-A3A461622814}"/>
    <cellStyle name="Millares 2 6 3 4 2 3 3" xfId="6868" xr:uid="{6EF093A3-B940-4690-ACF1-7B7C27E9DD52}"/>
    <cellStyle name="Millares 2 6 3 4 2 4" xfId="8863" xr:uid="{911EC744-1804-450E-8746-4142DDB9BE72}"/>
    <cellStyle name="Millares 2 6 3 4 2 5" xfId="4931" xr:uid="{8541EC27-7339-4BF5-9CF2-18E2D9851EB2}"/>
    <cellStyle name="Millares 2 6 3 4 3" xfId="2925" xr:uid="{00000000-0005-0000-0000-00006C0B0000}"/>
    <cellStyle name="Millares 2 6 3 4 3 2" xfId="2926" xr:uid="{00000000-0005-0000-0000-00006D0B0000}"/>
    <cellStyle name="Millares 2 6 3 4 3 2 2" xfId="11272" xr:uid="{BDFA5B56-088A-4CC6-96D6-FF05790D5A64}"/>
    <cellStyle name="Millares 2 6 3 4 3 2 3" xfId="7341" xr:uid="{49E88A7B-8C76-4A01-B647-6CE86A93F159}"/>
    <cellStyle name="Millares 2 6 3 4 3 3" xfId="9336" xr:uid="{591DACDC-B7FB-4CA2-BF70-87310D07AF9E}"/>
    <cellStyle name="Millares 2 6 3 4 3 4" xfId="5404" xr:uid="{DC504B79-8876-4F00-83D3-8C40B624B6B5}"/>
    <cellStyle name="Millares 2 6 3 4 4" xfId="2927" xr:uid="{00000000-0005-0000-0000-00006E0B0000}"/>
    <cellStyle name="Millares 2 6 3 4 4 2" xfId="10344" xr:uid="{8F8AC791-DF37-481B-89CB-944C85A9B12B}"/>
    <cellStyle name="Millares 2 6 3 4 4 3" xfId="6413" xr:uid="{09E7F30D-0496-401A-9639-491856F76DBB}"/>
    <cellStyle name="Millares 2 6 3 4 5" xfId="8405" xr:uid="{F1E872FF-2AA2-45AF-8376-C095C284EDB8}"/>
    <cellStyle name="Millares 2 6 3 4 6" xfId="4472" xr:uid="{6B6F9AD0-CFF5-4A51-86FF-85E84162011F}"/>
    <cellStyle name="Millares 2 6 3 5" xfId="2928" xr:uid="{00000000-0005-0000-0000-00006F0B0000}"/>
    <cellStyle name="Millares 2 6 3 5 2" xfId="2929" xr:uid="{00000000-0005-0000-0000-0000700B0000}"/>
    <cellStyle name="Millares 2 6 3 5 2 2" xfId="2930" xr:uid="{00000000-0005-0000-0000-0000710B0000}"/>
    <cellStyle name="Millares 2 6 3 5 2 2 2" xfId="11725" xr:uid="{B21B5BDA-821D-499F-A697-7E66F7970B96}"/>
    <cellStyle name="Millares 2 6 3 5 2 2 3" xfId="7794" xr:uid="{407DC23E-D81F-4D9F-8498-4901D7896B49}"/>
    <cellStyle name="Millares 2 6 3 5 2 3" xfId="9789" xr:uid="{55BFC4BA-8BA0-4A1F-ADF6-4AFB23A63F9C}"/>
    <cellStyle name="Millares 2 6 3 5 2 4" xfId="5857" xr:uid="{5B4F43D0-F8CF-425A-AACC-0BAC79A05C67}"/>
    <cellStyle name="Millares 2 6 3 5 3" xfId="2931" xr:uid="{00000000-0005-0000-0000-0000720B0000}"/>
    <cellStyle name="Millares 2 6 3 5 3 2" xfId="10794" xr:uid="{870771A8-0006-47DD-A18A-7955CE78F139}"/>
    <cellStyle name="Millares 2 6 3 5 3 3" xfId="6863" xr:uid="{085482AD-3027-4671-B898-7D503D3BF582}"/>
    <cellStyle name="Millares 2 6 3 5 4" xfId="8858" xr:uid="{4FC75B9E-3422-438B-99F4-A33A7B987210}"/>
    <cellStyle name="Millares 2 6 3 5 5" xfId="4926" xr:uid="{5996EC55-DDCA-4511-AA39-019A39779D64}"/>
    <cellStyle name="Millares 2 6 3 6" xfId="2932" xr:uid="{00000000-0005-0000-0000-0000730B0000}"/>
    <cellStyle name="Millares 2 6 3 6 2" xfId="2933" xr:uid="{00000000-0005-0000-0000-0000740B0000}"/>
    <cellStyle name="Millares 2 6 3 6 2 2" xfId="11267" xr:uid="{007CE63A-2F9F-43B0-8324-BF61B81333DF}"/>
    <cellStyle name="Millares 2 6 3 6 2 3" xfId="7336" xr:uid="{CFBCBFED-7F48-4396-97D5-9F95C2998387}"/>
    <cellStyle name="Millares 2 6 3 6 3" xfId="9331" xr:uid="{60D3675C-EE26-4980-AC15-32691E4DABD4}"/>
    <cellStyle name="Millares 2 6 3 6 4" xfId="5399" xr:uid="{5BBA44BF-D0BD-46CE-AFC1-A89E24336B57}"/>
    <cellStyle name="Millares 2 6 3 7" xfId="2934" xr:uid="{00000000-0005-0000-0000-0000750B0000}"/>
    <cellStyle name="Millares 2 6 3 7 2" xfId="10339" xr:uid="{5CBEC0CD-7466-4945-B120-39B1C747F043}"/>
    <cellStyle name="Millares 2 6 3 7 3" xfId="6408" xr:uid="{BE1DC6F5-A910-484B-A710-A2CDFBE43769}"/>
    <cellStyle name="Millares 2 6 3 8" xfId="8400" xr:uid="{A98870AA-5915-4537-A55D-CE2D14593B2D}"/>
    <cellStyle name="Millares 2 6 3 9" xfId="4467" xr:uid="{E21E9B4E-3936-4636-8208-CDD5AC9E2E2C}"/>
    <cellStyle name="Millares 2 6 4" xfId="2935" xr:uid="{00000000-0005-0000-0000-0000760B0000}"/>
    <cellStyle name="Millares 2 6 4 2" xfId="2936" xr:uid="{00000000-0005-0000-0000-0000770B0000}"/>
    <cellStyle name="Millares 2 6 4 2 2" xfId="2937" xr:uid="{00000000-0005-0000-0000-0000780B0000}"/>
    <cellStyle name="Millares 2 6 4 2 2 2" xfId="2938" xr:uid="{00000000-0005-0000-0000-0000790B0000}"/>
    <cellStyle name="Millares 2 6 4 2 2 2 2" xfId="2939" xr:uid="{00000000-0005-0000-0000-00007A0B0000}"/>
    <cellStyle name="Millares 2 6 4 2 2 2 2 2" xfId="2940" xr:uid="{00000000-0005-0000-0000-00007B0B0000}"/>
    <cellStyle name="Millares 2 6 4 2 2 2 2 2 2" xfId="11733" xr:uid="{9AE38C96-716B-46FF-BF21-3A8B447E9613}"/>
    <cellStyle name="Millares 2 6 4 2 2 2 2 2 3" xfId="7802" xr:uid="{57C65844-31E1-4F18-8461-F76519339F6B}"/>
    <cellStyle name="Millares 2 6 4 2 2 2 2 3" xfId="9797" xr:uid="{8D6EB5AF-1265-4242-A109-BE7A1D9E7463}"/>
    <cellStyle name="Millares 2 6 4 2 2 2 2 4" xfId="5865" xr:uid="{D97A7AB2-1B6B-4E17-9E5E-2302B2291531}"/>
    <cellStyle name="Millares 2 6 4 2 2 2 3" xfId="2941" xr:uid="{00000000-0005-0000-0000-00007C0B0000}"/>
    <cellStyle name="Millares 2 6 4 2 2 2 3 2" xfId="10802" xr:uid="{87946628-089C-47CE-BCFD-4E4280943D13}"/>
    <cellStyle name="Millares 2 6 4 2 2 2 3 3" xfId="6871" xr:uid="{26D33520-DF7D-4646-B65B-095951583CBA}"/>
    <cellStyle name="Millares 2 6 4 2 2 2 4" xfId="8866" xr:uid="{44257FA7-FE2B-49AC-A833-DA8593CD71D3}"/>
    <cellStyle name="Millares 2 6 4 2 2 2 5" xfId="4934" xr:uid="{75526A63-0136-4A48-9BB6-162CE02DAC9A}"/>
    <cellStyle name="Millares 2 6 4 2 2 3" xfId="2942" xr:uid="{00000000-0005-0000-0000-00007D0B0000}"/>
    <cellStyle name="Millares 2 6 4 2 2 3 2" xfId="2943" xr:uid="{00000000-0005-0000-0000-00007E0B0000}"/>
    <cellStyle name="Millares 2 6 4 2 2 3 2 2" xfId="11275" xr:uid="{D2BC9B4F-F8A5-40B8-AE67-816291AA4259}"/>
    <cellStyle name="Millares 2 6 4 2 2 3 2 3" xfId="7344" xr:uid="{E16B1A17-D055-4FA5-A466-AB0937CD2E80}"/>
    <cellStyle name="Millares 2 6 4 2 2 3 3" xfId="9339" xr:uid="{DF70FDCF-3689-47FE-A4DE-8DE76958CC52}"/>
    <cellStyle name="Millares 2 6 4 2 2 3 4" xfId="5407" xr:uid="{ADFCCC14-3197-48AD-9F8B-140CCFE48730}"/>
    <cellStyle name="Millares 2 6 4 2 2 4" xfId="2944" xr:uid="{00000000-0005-0000-0000-00007F0B0000}"/>
    <cellStyle name="Millares 2 6 4 2 2 4 2" xfId="10347" xr:uid="{63D5BED8-28DA-43A8-ADDA-3214A6A4C489}"/>
    <cellStyle name="Millares 2 6 4 2 2 4 3" xfId="6416" xr:uid="{46FEA7C2-8798-443D-B3DC-DAC44891C12C}"/>
    <cellStyle name="Millares 2 6 4 2 2 5" xfId="8408" xr:uid="{AB82FB0D-4B53-4E2B-99BD-51F6E1522200}"/>
    <cellStyle name="Millares 2 6 4 2 2 6" xfId="4475" xr:uid="{ED7B3FFC-7B2A-4A56-ACF7-B84AE0B29F18}"/>
    <cellStyle name="Millares 2 6 4 2 3" xfId="2945" xr:uid="{00000000-0005-0000-0000-0000800B0000}"/>
    <cellStyle name="Millares 2 6 4 2 3 2" xfId="2946" xr:uid="{00000000-0005-0000-0000-0000810B0000}"/>
    <cellStyle name="Millares 2 6 4 2 3 2 2" xfId="2947" xr:uid="{00000000-0005-0000-0000-0000820B0000}"/>
    <cellStyle name="Millares 2 6 4 2 3 2 2 2" xfId="2948" xr:uid="{00000000-0005-0000-0000-0000830B0000}"/>
    <cellStyle name="Millares 2 6 4 2 3 2 2 2 2" xfId="11734" xr:uid="{13C07DA1-9FB4-445E-A34B-8EAB4B038268}"/>
    <cellStyle name="Millares 2 6 4 2 3 2 2 2 3" xfId="7803" xr:uid="{3737270B-55B8-4D84-A6AC-1FBE08AD3E72}"/>
    <cellStyle name="Millares 2 6 4 2 3 2 2 3" xfId="9798" xr:uid="{E67C9ADD-70A4-4104-A4F6-2772B1DA573B}"/>
    <cellStyle name="Millares 2 6 4 2 3 2 2 4" xfId="5866" xr:uid="{87FD66D1-DCB0-4ED7-806D-7862D2C26E3B}"/>
    <cellStyle name="Millares 2 6 4 2 3 2 3" xfId="2949" xr:uid="{00000000-0005-0000-0000-0000840B0000}"/>
    <cellStyle name="Millares 2 6 4 2 3 2 3 2" xfId="10803" xr:uid="{4DCB5BE0-9C8E-44D0-BCA1-C39CFAEE9D37}"/>
    <cellStyle name="Millares 2 6 4 2 3 2 3 3" xfId="6872" xr:uid="{1C63A63B-FFE2-4DF9-B097-43CEF26564B1}"/>
    <cellStyle name="Millares 2 6 4 2 3 2 4" xfId="8867" xr:uid="{CE05A041-6282-4AD7-8079-4E4599A6FC29}"/>
    <cellStyle name="Millares 2 6 4 2 3 2 5" xfId="4935" xr:uid="{33680C4B-C5E4-4FD7-B62D-A032B3E9FBDB}"/>
    <cellStyle name="Millares 2 6 4 2 3 3" xfId="2950" xr:uid="{00000000-0005-0000-0000-0000850B0000}"/>
    <cellStyle name="Millares 2 6 4 2 3 3 2" xfId="2951" xr:uid="{00000000-0005-0000-0000-0000860B0000}"/>
    <cellStyle name="Millares 2 6 4 2 3 3 2 2" xfId="11276" xr:uid="{94708D94-F3D7-4715-9FB4-8359C99AB5FD}"/>
    <cellStyle name="Millares 2 6 4 2 3 3 2 3" xfId="7345" xr:uid="{BF8ED290-F830-4333-9934-9FD26E26DC11}"/>
    <cellStyle name="Millares 2 6 4 2 3 3 3" xfId="9340" xr:uid="{898979DA-B4D8-477F-86DD-2AE3F39C164F}"/>
    <cellStyle name="Millares 2 6 4 2 3 3 4" xfId="5408" xr:uid="{C7982132-A6B6-4165-86EF-D86BF69A54EC}"/>
    <cellStyle name="Millares 2 6 4 2 3 4" xfId="2952" xr:uid="{00000000-0005-0000-0000-0000870B0000}"/>
    <cellStyle name="Millares 2 6 4 2 3 4 2" xfId="10348" xr:uid="{C1621BB1-007A-4498-8572-1F87958D95B0}"/>
    <cellStyle name="Millares 2 6 4 2 3 4 3" xfId="6417" xr:uid="{5CBF59D3-E059-4798-8CC7-64ECE389C64A}"/>
    <cellStyle name="Millares 2 6 4 2 3 5" xfId="8409" xr:uid="{49FDB7FA-64FD-4F42-9480-B8BA82F7FC05}"/>
    <cellStyle name="Millares 2 6 4 2 3 6" xfId="4476" xr:uid="{BC5B9927-9C43-41B5-9EF2-E81E3F5D5951}"/>
    <cellStyle name="Millares 2 6 4 2 4" xfId="2953" xr:uid="{00000000-0005-0000-0000-0000880B0000}"/>
    <cellStyle name="Millares 2 6 4 2 4 2" xfId="2954" xr:uid="{00000000-0005-0000-0000-0000890B0000}"/>
    <cellStyle name="Millares 2 6 4 2 4 2 2" xfId="2955" xr:uid="{00000000-0005-0000-0000-00008A0B0000}"/>
    <cellStyle name="Millares 2 6 4 2 4 2 2 2" xfId="11732" xr:uid="{3E9E0299-3E6F-475E-A6F7-D3F98C02FFBC}"/>
    <cellStyle name="Millares 2 6 4 2 4 2 2 3" xfId="7801" xr:uid="{0A33793E-FB11-415C-9D8D-F9D7A988F601}"/>
    <cellStyle name="Millares 2 6 4 2 4 2 3" xfId="9796" xr:uid="{B757DA34-ED10-45DE-BD00-6F84D8AEEC9D}"/>
    <cellStyle name="Millares 2 6 4 2 4 2 4" xfId="5864" xr:uid="{033B2448-BBD5-42A4-9CE7-E08F5C671974}"/>
    <cellStyle name="Millares 2 6 4 2 4 3" xfId="2956" xr:uid="{00000000-0005-0000-0000-00008B0B0000}"/>
    <cellStyle name="Millares 2 6 4 2 4 3 2" xfId="10801" xr:uid="{39A7F505-6976-4E69-8803-5C389B9C9423}"/>
    <cellStyle name="Millares 2 6 4 2 4 3 3" xfId="6870" xr:uid="{65747135-8041-4B99-BAA8-97613E07F3EA}"/>
    <cellStyle name="Millares 2 6 4 2 4 4" xfId="8865" xr:uid="{A0F430FA-8D47-4439-B0FC-4270CDC501B8}"/>
    <cellStyle name="Millares 2 6 4 2 4 5" xfId="4933" xr:uid="{1FC56417-2F91-43DE-B7F6-8D8B657E4211}"/>
    <cellStyle name="Millares 2 6 4 2 5" xfId="2957" xr:uid="{00000000-0005-0000-0000-00008C0B0000}"/>
    <cellStyle name="Millares 2 6 4 2 5 2" xfId="2958" xr:uid="{00000000-0005-0000-0000-00008D0B0000}"/>
    <cellStyle name="Millares 2 6 4 2 5 2 2" xfId="11274" xr:uid="{50AFCD6A-3DAF-4298-9BF3-F95B5C2E72D9}"/>
    <cellStyle name="Millares 2 6 4 2 5 2 3" xfId="7343" xr:uid="{F4A01AC7-E912-47EB-9D86-A2379F0B75AE}"/>
    <cellStyle name="Millares 2 6 4 2 5 3" xfId="9338" xr:uid="{CFE05066-1E7C-4E49-84CD-1E58683195FB}"/>
    <cellStyle name="Millares 2 6 4 2 5 4" xfId="5406" xr:uid="{1DA03643-C5A0-453A-8298-4E598CDFFCB0}"/>
    <cellStyle name="Millares 2 6 4 2 6" xfId="2959" xr:uid="{00000000-0005-0000-0000-00008E0B0000}"/>
    <cellStyle name="Millares 2 6 4 2 6 2" xfId="10346" xr:uid="{093B5FA6-8711-47CF-BE38-B06E72667133}"/>
    <cellStyle name="Millares 2 6 4 2 6 3" xfId="6415" xr:uid="{6F3985FF-CC27-4C1F-8E54-F29D1445ED21}"/>
    <cellStyle name="Millares 2 6 4 2 7" xfId="8407" xr:uid="{0C3DAB7A-FBEE-40F6-BD8B-54443F599F05}"/>
    <cellStyle name="Millares 2 6 4 2 8" xfId="4474" xr:uid="{A2CF679C-0A89-4E08-93C2-82DB22B1C6C3}"/>
    <cellStyle name="Millares 2 6 4 3" xfId="2960" xr:uid="{00000000-0005-0000-0000-00008F0B0000}"/>
    <cellStyle name="Millares 2 6 4 3 2" xfId="2961" xr:uid="{00000000-0005-0000-0000-0000900B0000}"/>
    <cellStyle name="Millares 2 6 4 3 2 2" xfId="2962" xr:uid="{00000000-0005-0000-0000-0000910B0000}"/>
    <cellStyle name="Millares 2 6 4 3 2 2 2" xfId="2963" xr:uid="{00000000-0005-0000-0000-0000920B0000}"/>
    <cellStyle name="Millares 2 6 4 3 2 2 2 2" xfId="11735" xr:uid="{CBED7F0A-8DF4-4D12-AB4B-85DF68E6FE31}"/>
    <cellStyle name="Millares 2 6 4 3 2 2 2 3" xfId="7804" xr:uid="{005CD768-9C37-47BD-8540-66BED975B31C}"/>
    <cellStyle name="Millares 2 6 4 3 2 2 3" xfId="9799" xr:uid="{A6B084C1-F3FC-4EFC-A34C-1FA16CE0FC21}"/>
    <cellStyle name="Millares 2 6 4 3 2 2 4" xfId="5867" xr:uid="{C127873D-540F-44B3-B246-1E4CCD40469F}"/>
    <cellStyle name="Millares 2 6 4 3 2 3" xfId="2964" xr:uid="{00000000-0005-0000-0000-0000930B0000}"/>
    <cellStyle name="Millares 2 6 4 3 2 3 2" xfId="10804" xr:uid="{E0D8F564-5D8E-4797-92C1-97F453676370}"/>
    <cellStyle name="Millares 2 6 4 3 2 3 3" xfId="6873" xr:uid="{F8B26D9F-9BA2-4544-A34D-8A399DA0A75A}"/>
    <cellStyle name="Millares 2 6 4 3 2 4" xfId="8868" xr:uid="{EED9FDB7-E50E-4652-8BAC-328C9797B835}"/>
    <cellStyle name="Millares 2 6 4 3 2 5" xfId="4936" xr:uid="{D50A8E77-57A4-4D01-9C9E-A93E7AE26EAD}"/>
    <cellStyle name="Millares 2 6 4 3 3" xfId="2965" xr:uid="{00000000-0005-0000-0000-0000940B0000}"/>
    <cellStyle name="Millares 2 6 4 3 3 2" xfId="2966" xr:uid="{00000000-0005-0000-0000-0000950B0000}"/>
    <cellStyle name="Millares 2 6 4 3 3 2 2" xfId="11277" xr:uid="{76E6763D-2F6D-4D24-918D-0681429EA5FD}"/>
    <cellStyle name="Millares 2 6 4 3 3 2 3" xfId="7346" xr:uid="{7F5A8486-2E5E-467C-A145-CDA2D5E2D983}"/>
    <cellStyle name="Millares 2 6 4 3 3 3" xfId="9341" xr:uid="{B62B5F00-CF57-4D89-89D6-2B021BB45BC4}"/>
    <cellStyle name="Millares 2 6 4 3 3 4" xfId="5409" xr:uid="{DB6C0992-8A43-446D-8EC0-68029E540AC3}"/>
    <cellStyle name="Millares 2 6 4 3 4" xfId="2967" xr:uid="{00000000-0005-0000-0000-0000960B0000}"/>
    <cellStyle name="Millares 2 6 4 3 4 2" xfId="10349" xr:uid="{F3546F7B-6777-49E4-9FDE-E10E9F01F798}"/>
    <cellStyle name="Millares 2 6 4 3 4 3" xfId="6418" xr:uid="{9E1A9DEF-583E-4893-953E-8D96B54ECB6D}"/>
    <cellStyle name="Millares 2 6 4 3 5" xfId="8410" xr:uid="{4C1496A7-E242-49B2-B49F-E415BFC6788F}"/>
    <cellStyle name="Millares 2 6 4 3 6" xfId="4477" xr:uid="{3B258BB8-5523-42BD-9DC9-0EA7A1A65BB9}"/>
    <cellStyle name="Millares 2 6 4 4" xfId="2968" xr:uid="{00000000-0005-0000-0000-0000970B0000}"/>
    <cellStyle name="Millares 2 6 4 4 2" xfId="2969" xr:uid="{00000000-0005-0000-0000-0000980B0000}"/>
    <cellStyle name="Millares 2 6 4 4 2 2" xfId="2970" xr:uid="{00000000-0005-0000-0000-0000990B0000}"/>
    <cellStyle name="Millares 2 6 4 4 2 2 2" xfId="2971" xr:uid="{00000000-0005-0000-0000-00009A0B0000}"/>
    <cellStyle name="Millares 2 6 4 4 2 2 2 2" xfId="11736" xr:uid="{45480E35-16EA-49AB-BD93-97BEF76914A4}"/>
    <cellStyle name="Millares 2 6 4 4 2 2 2 3" xfId="7805" xr:uid="{F0A937D3-D1E9-424B-96C4-0F561C09F2A2}"/>
    <cellStyle name="Millares 2 6 4 4 2 2 3" xfId="9800" xr:uid="{261BAF1D-A9A1-47CE-9C16-28D4450B3132}"/>
    <cellStyle name="Millares 2 6 4 4 2 2 4" xfId="5868" xr:uid="{F9DA5DC9-BB9D-4B46-8C6E-17250211F434}"/>
    <cellStyle name="Millares 2 6 4 4 2 3" xfId="2972" xr:uid="{00000000-0005-0000-0000-00009B0B0000}"/>
    <cellStyle name="Millares 2 6 4 4 2 3 2" xfId="10805" xr:uid="{92883917-3147-4164-A949-C0A5723E2503}"/>
    <cellStyle name="Millares 2 6 4 4 2 3 3" xfId="6874" xr:uid="{7506DC87-E272-45F4-8C00-1771110F6E94}"/>
    <cellStyle name="Millares 2 6 4 4 2 4" xfId="8869" xr:uid="{C1211729-0FC5-4A56-BA35-734FC4D33228}"/>
    <cellStyle name="Millares 2 6 4 4 2 5" xfId="4937" xr:uid="{B0534208-27EA-4314-89E5-827C8DA0E7D6}"/>
    <cellStyle name="Millares 2 6 4 4 3" xfId="2973" xr:uid="{00000000-0005-0000-0000-00009C0B0000}"/>
    <cellStyle name="Millares 2 6 4 4 3 2" xfId="2974" xr:uid="{00000000-0005-0000-0000-00009D0B0000}"/>
    <cellStyle name="Millares 2 6 4 4 3 2 2" xfId="11278" xr:uid="{A472E3BE-D8C0-4675-A5DD-23411A6947FE}"/>
    <cellStyle name="Millares 2 6 4 4 3 2 3" xfId="7347" xr:uid="{5970CCC3-77CF-456E-BD63-10B2E0033C14}"/>
    <cellStyle name="Millares 2 6 4 4 3 3" xfId="9342" xr:uid="{4BF6109B-4D8C-4946-8894-A511F646792D}"/>
    <cellStyle name="Millares 2 6 4 4 3 4" xfId="5410" xr:uid="{2AF68B95-C835-4DEC-905F-1830DAE95483}"/>
    <cellStyle name="Millares 2 6 4 4 4" xfId="2975" xr:uid="{00000000-0005-0000-0000-00009E0B0000}"/>
    <cellStyle name="Millares 2 6 4 4 4 2" xfId="10350" xr:uid="{BF4DBE20-8169-4298-9F30-DFC0E559D3B0}"/>
    <cellStyle name="Millares 2 6 4 4 4 3" xfId="6419" xr:uid="{5D8D6466-37F2-4CE0-A00D-B2C60DA34053}"/>
    <cellStyle name="Millares 2 6 4 4 5" xfId="8411" xr:uid="{F74680F3-3E2F-4088-8D06-B5DE9A9911AF}"/>
    <cellStyle name="Millares 2 6 4 4 6" xfId="4478" xr:uid="{3CA467F2-E1CC-499E-BBB1-BCF1B70A9F28}"/>
    <cellStyle name="Millares 2 6 4 5" xfId="2976" xr:uid="{00000000-0005-0000-0000-00009F0B0000}"/>
    <cellStyle name="Millares 2 6 4 5 2" xfId="2977" xr:uid="{00000000-0005-0000-0000-0000A00B0000}"/>
    <cellStyle name="Millares 2 6 4 5 2 2" xfId="2978" xr:uid="{00000000-0005-0000-0000-0000A10B0000}"/>
    <cellStyle name="Millares 2 6 4 5 2 2 2" xfId="11731" xr:uid="{92EB6756-9CB8-49DA-92E5-0FBDA995117D}"/>
    <cellStyle name="Millares 2 6 4 5 2 2 3" xfId="7800" xr:uid="{2C9DEA59-A9FC-4E39-AA11-F7AB596FB842}"/>
    <cellStyle name="Millares 2 6 4 5 2 3" xfId="9795" xr:uid="{E45E6C49-7CFB-4831-9743-4F7F64A30042}"/>
    <cellStyle name="Millares 2 6 4 5 2 4" xfId="5863" xr:uid="{F1991D0D-90FE-4B40-A0AB-AE3EF92FFB52}"/>
    <cellStyle name="Millares 2 6 4 5 3" xfId="2979" xr:uid="{00000000-0005-0000-0000-0000A20B0000}"/>
    <cellStyle name="Millares 2 6 4 5 3 2" xfId="10800" xr:uid="{9FD639A3-2BE1-4079-AA17-0B6116D1BE79}"/>
    <cellStyle name="Millares 2 6 4 5 3 3" xfId="6869" xr:uid="{BA174CC7-22D8-4228-B879-DF2C1779A1C3}"/>
    <cellStyle name="Millares 2 6 4 5 4" xfId="8864" xr:uid="{5C954679-8716-467D-8A9B-1D0F952B9228}"/>
    <cellStyle name="Millares 2 6 4 5 5" xfId="4932" xr:uid="{946C8D59-1B48-4C34-A808-73D4CD1A3381}"/>
    <cellStyle name="Millares 2 6 4 6" xfId="2980" xr:uid="{00000000-0005-0000-0000-0000A30B0000}"/>
    <cellStyle name="Millares 2 6 4 6 2" xfId="2981" xr:uid="{00000000-0005-0000-0000-0000A40B0000}"/>
    <cellStyle name="Millares 2 6 4 6 2 2" xfId="11273" xr:uid="{982A6973-C0C0-4155-8ECF-7A0D32BB352F}"/>
    <cellStyle name="Millares 2 6 4 6 2 3" xfId="7342" xr:uid="{69346E74-EE35-4654-966F-99545F650655}"/>
    <cellStyle name="Millares 2 6 4 6 3" xfId="9337" xr:uid="{09ADF7E4-697C-41B5-A181-68718EFF950F}"/>
    <cellStyle name="Millares 2 6 4 6 4" xfId="5405" xr:uid="{EE52E94E-7874-4697-96AC-5623FF8BE2EE}"/>
    <cellStyle name="Millares 2 6 4 7" xfId="2982" xr:uid="{00000000-0005-0000-0000-0000A50B0000}"/>
    <cellStyle name="Millares 2 6 4 7 2" xfId="10345" xr:uid="{4AB9705B-6941-441B-B070-AA5EE04D3127}"/>
    <cellStyle name="Millares 2 6 4 7 3" xfId="6414" xr:uid="{D803E528-B68B-4CC2-A9CC-AC2780BF5E3B}"/>
    <cellStyle name="Millares 2 6 4 8" xfId="8406" xr:uid="{44E4A10B-B304-49A3-91A4-285E429AB742}"/>
    <cellStyle name="Millares 2 6 4 9" xfId="4473" xr:uid="{AE886142-6244-4089-BCAE-AD11667D21B0}"/>
    <cellStyle name="Millares 2 6 5" xfId="2983" xr:uid="{00000000-0005-0000-0000-0000A60B0000}"/>
    <cellStyle name="Millares 2 6 5 2" xfId="2984" xr:uid="{00000000-0005-0000-0000-0000A70B0000}"/>
    <cellStyle name="Millares 2 6 5 2 2" xfId="2985" xr:uid="{00000000-0005-0000-0000-0000A80B0000}"/>
    <cellStyle name="Millares 2 6 5 2 2 2" xfId="2986" xr:uid="{00000000-0005-0000-0000-0000A90B0000}"/>
    <cellStyle name="Millares 2 6 5 2 2 2 2" xfId="2987" xr:uid="{00000000-0005-0000-0000-0000AA0B0000}"/>
    <cellStyle name="Millares 2 6 5 2 2 2 2 2" xfId="11738" xr:uid="{6D0FF691-C54F-4642-8B9D-A0CE8FBE3080}"/>
    <cellStyle name="Millares 2 6 5 2 2 2 2 3" xfId="7807" xr:uid="{89265E9F-5D60-410C-A547-6876C021843C}"/>
    <cellStyle name="Millares 2 6 5 2 2 2 3" xfId="9802" xr:uid="{315558F9-8274-4C01-B866-EDBE53326B51}"/>
    <cellStyle name="Millares 2 6 5 2 2 2 4" xfId="5870" xr:uid="{913A86FB-673E-49C0-8C61-27C679449E26}"/>
    <cellStyle name="Millares 2 6 5 2 2 3" xfId="2988" xr:uid="{00000000-0005-0000-0000-0000AB0B0000}"/>
    <cellStyle name="Millares 2 6 5 2 2 3 2" xfId="10807" xr:uid="{7CF047CF-B419-42F5-9E16-791E905F25FC}"/>
    <cellStyle name="Millares 2 6 5 2 2 3 3" xfId="6876" xr:uid="{5F54D7CF-2429-4BF5-B311-3B8DF38D041D}"/>
    <cellStyle name="Millares 2 6 5 2 2 4" xfId="8871" xr:uid="{89FEC12E-40A6-4E31-9A93-86B97E660B5B}"/>
    <cellStyle name="Millares 2 6 5 2 2 5" xfId="4939" xr:uid="{08C7DDEF-46A2-40FF-AE74-B30F6A18A24E}"/>
    <cellStyle name="Millares 2 6 5 2 3" xfId="2989" xr:uid="{00000000-0005-0000-0000-0000AC0B0000}"/>
    <cellStyle name="Millares 2 6 5 2 3 2" xfId="2990" xr:uid="{00000000-0005-0000-0000-0000AD0B0000}"/>
    <cellStyle name="Millares 2 6 5 2 3 2 2" xfId="11280" xr:uid="{C5577B56-AE27-4C42-B763-6F383BB7670F}"/>
    <cellStyle name="Millares 2 6 5 2 3 2 3" xfId="7349" xr:uid="{E192C387-C40D-47B4-B954-4EFC27AE9FA4}"/>
    <cellStyle name="Millares 2 6 5 2 3 3" xfId="9344" xr:uid="{8201FA13-1B6D-4BCB-B08A-6B2EA2812E49}"/>
    <cellStyle name="Millares 2 6 5 2 3 4" xfId="5412" xr:uid="{74845CB5-D5F6-4222-AE15-0C225BBA8589}"/>
    <cellStyle name="Millares 2 6 5 2 4" xfId="2991" xr:uid="{00000000-0005-0000-0000-0000AE0B0000}"/>
    <cellStyle name="Millares 2 6 5 2 4 2" xfId="10352" xr:uid="{F9CF8ACE-5D79-4FC9-B31F-471F274A72FE}"/>
    <cellStyle name="Millares 2 6 5 2 4 3" xfId="6421" xr:uid="{66DB4C47-547A-4EA3-B398-D0E7AD17060C}"/>
    <cellStyle name="Millares 2 6 5 2 5" xfId="8413" xr:uid="{F9F318B6-E056-4EE4-918D-EDB214FD5186}"/>
    <cellStyle name="Millares 2 6 5 2 6" xfId="4480" xr:uid="{51E10F85-4224-46E6-9E3F-D208843042DB}"/>
    <cellStyle name="Millares 2 6 5 3" xfId="2992" xr:uid="{00000000-0005-0000-0000-0000AF0B0000}"/>
    <cellStyle name="Millares 2 6 5 3 2" xfId="2993" xr:uid="{00000000-0005-0000-0000-0000B00B0000}"/>
    <cellStyle name="Millares 2 6 5 3 2 2" xfId="2994" xr:uid="{00000000-0005-0000-0000-0000B10B0000}"/>
    <cellStyle name="Millares 2 6 5 3 2 2 2" xfId="2995" xr:uid="{00000000-0005-0000-0000-0000B20B0000}"/>
    <cellStyle name="Millares 2 6 5 3 2 2 2 2" xfId="11739" xr:uid="{A105F911-D69C-4B59-A81A-8856D57A06D3}"/>
    <cellStyle name="Millares 2 6 5 3 2 2 2 3" xfId="7808" xr:uid="{01B48533-E43F-4245-A4AB-40A6FF3E1297}"/>
    <cellStyle name="Millares 2 6 5 3 2 2 3" xfId="9803" xr:uid="{AB0D953A-6033-4BD7-9507-1BF3AE37FF18}"/>
    <cellStyle name="Millares 2 6 5 3 2 2 4" xfId="5871" xr:uid="{A5DAED96-D9BD-4FF5-B02D-08C8C8B7B149}"/>
    <cellStyle name="Millares 2 6 5 3 2 3" xfId="2996" xr:uid="{00000000-0005-0000-0000-0000B30B0000}"/>
    <cellStyle name="Millares 2 6 5 3 2 3 2" xfId="10808" xr:uid="{DB0D0C7C-A13C-44CD-8CAC-9D3632867A9A}"/>
    <cellStyle name="Millares 2 6 5 3 2 3 3" xfId="6877" xr:uid="{4D0B60DD-8139-4F7F-9143-9B8A2C721516}"/>
    <cellStyle name="Millares 2 6 5 3 2 4" xfId="8872" xr:uid="{8935220D-1BB6-4C04-9AFA-7CEC8E98CBA1}"/>
    <cellStyle name="Millares 2 6 5 3 2 5" xfId="4940" xr:uid="{BED218FC-3F53-4546-96F4-092F3793ACAB}"/>
    <cellStyle name="Millares 2 6 5 3 3" xfId="2997" xr:uid="{00000000-0005-0000-0000-0000B40B0000}"/>
    <cellStyle name="Millares 2 6 5 3 3 2" xfId="2998" xr:uid="{00000000-0005-0000-0000-0000B50B0000}"/>
    <cellStyle name="Millares 2 6 5 3 3 2 2" xfId="11281" xr:uid="{EF61868D-75F7-4A09-ABBD-56C0643920BF}"/>
    <cellStyle name="Millares 2 6 5 3 3 2 3" xfId="7350" xr:uid="{115E9CE3-52D7-4EAE-82BE-C132C8F19A2F}"/>
    <cellStyle name="Millares 2 6 5 3 3 3" xfId="9345" xr:uid="{BAED7792-3DCE-4A2A-A45B-B5842BF9E0D9}"/>
    <cellStyle name="Millares 2 6 5 3 3 4" xfId="5413" xr:uid="{B4F459C6-5333-418B-96AA-645FB48EBD86}"/>
    <cellStyle name="Millares 2 6 5 3 4" xfId="2999" xr:uid="{00000000-0005-0000-0000-0000B60B0000}"/>
    <cellStyle name="Millares 2 6 5 3 4 2" xfId="10353" xr:uid="{3345FC59-BCF7-465D-A2D2-7578CC8DCA0E}"/>
    <cellStyle name="Millares 2 6 5 3 4 3" xfId="6422" xr:uid="{88154362-5F89-4264-B245-64FAAFF805A4}"/>
    <cellStyle name="Millares 2 6 5 3 5" xfId="8414" xr:uid="{8F9EE8AB-267D-499E-B524-B3709C36A423}"/>
    <cellStyle name="Millares 2 6 5 3 6" xfId="4481" xr:uid="{03239BE1-BBDB-4E8F-AF30-C5E6D82C17EC}"/>
    <cellStyle name="Millares 2 6 5 4" xfId="3000" xr:uid="{00000000-0005-0000-0000-0000B70B0000}"/>
    <cellStyle name="Millares 2 6 5 4 2" xfId="3001" xr:uid="{00000000-0005-0000-0000-0000B80B0000}"/>
    <cellStyle name="Millares 2 6 5 4 2 2" xfId="3002" xr:uid="{00000000-0005-0000-0000-0000B90B0000}"/>
    <cellStyle name="Millares 2 6 5 4 2 2 2" xfId="11737" xr:uid="{93698A7F-7D63-47BB-8067-766FFA092138}"/>
    <cellStyle name="Millares 2 6 5 4 2 2 3" xfId="7806" xr:uid="{A393DEFC-5768-407B-BCE1-1A947B9581D5}"/>
    <cellStyle name="Millares 2 6 5 4 2 3" xfId="9801" xr:uid="{3E4D304F-3354-4E4B-87A8-894CEC321B0A}"/>
    <cellStyle name="Millares 2 6 5 4 2 4" xfId="5869" xr:uid="{FB29A75F-8E46-4F73-A805-CBB36D8BADB6}"/>
    <cellStyle name="Millares 2 6 5 4 3" xfId="3003" xr:uid="{00000000-0005-0000-0000-0000BA0B0000}"/>
    <cellStyle name="Millares 2 6 5 4 3 2" xfId="10806" xr:uid="{9A37621E-067A-435E-B89F-D881B0DD04B9}"/>
    <cellStyle name="Millares 2 6 5 4 3 3" xfId="6875" xr:uid="{DB9B9448-CF17-4560-BE26-66C0B614F722}"/>
    <cellStyle name="Millares 2 6 5 4 4" xfId="8870" xr:uid="{FFA2C5CF-CA59-4348-BBEC-BE2B599DC686}"/>
    <cellStyle name="Millares 2 6 5 4 5" xfId="4938" xr:uid="{19F8D52B-BBBC-4A6E-B7A6-E21907F0AA05}"/>
    <cellStyle name="Millares 2 6 5 5" xfId="3004" xr:uid="{00000000-0005-0000-0000-0000BB0B0000}"/>
    <cellStyle name="Millares 2 6 5 5 2" xfId="3005" xr:uid="{00000000-0005-0000-0000-0000BC0B0000}"/>
    <cellStyle name="Millares 2 6 5 5 2 2" xfId="11279" xr:uid="{C04E5A71-0FE8-4BA3-AB8A-6F7DED385D54}"/>
    <cellStyle name="Millares 2 6 5 5 2 3" xfId="7348" xr:uid="{A8C66A08-3440-4798-9A99-E1526486C2A7}"/>
    <cellStyle name="Millares 2 6 5 5 3" xfId="9343" xr:uid="{1E933C85-EEE2-4D12-8D69-F3CE973FE33C}"/>
    <cellStyle name="Millares 2 6 5 5 4" xfId="5411" xr:uid="{1233AE05-258F-40D7-B466-378740606434}"/>
    <cellStyle name="Millares 2 6 5 6" xfId="3006" xr:uid="{00000000-0005-0000-0000-0000BD0B0000}"/>
    <cellStyle name="Millares 2 6 5 6 2" xfId="10351" xr:uid="{66715402-A5A1-4BC0-8366-DE3F3310B094}"/>
    <cellStyle name="Millares 2 6 5 6 3" xfId="6420" xr:uid="{4087CE96-661E-4071-BCDF-64BB6C71CD2D}"/>
    <cellStyle name="Millares 2 6 5 7" xfId="8412" xr:uid="{F1F5B3A9-1251-45B1-A7A2-0F4FED4556E2}"/>
    <cellStyle name="Millares 2 6 5 8" xfId="4479" xr:uid="{6B077EAC-5813-424D-8CD4-881D0AEBD6AD}"/>
    <cellStyle name="Millares 2 6 6" xfId="3007" xr:uid="{00000000-0005-0000-0000-0000BE0B0000}"/>
    <cellStyle name="Millares 2 6 6 2" xfId="3008" xr:uid="{00000000-0005-0000-0000-0000BF0B0000}"/>
    <cellStyle name="Millares 2 6 6 2 2" xfId="3009" xr:uid="{00000000-0005-0000-0000-0000C00B0000}"/>
    <cellStyle name="Millares 2 6 6 2 2 2" xfId="3010" xr:uid="{00000000-0005-0000-0000-0000C10B0000}"/>
    <cellStyle name="Millares 2 6 6 2 2 2 2" xfId="11740" xr:uid="{763B16A1-410D-4ADF-AB97-8451C2A4AD96}"/>
    <cellStyle name="Millares 2 6 6 2 2 2 3" xfId="7809" xr:uid="{7F1A7B75-BF99-4C1C-A771-8B88DFCDDB10}"/>
    <cellStyle name="Millares 2 6 6 2 2 3" xfId="9804" xr:uid="{33AC2B94-FF6D-4DCC-9944-9410577C19F4}"/>
    <cellStyle name="Millares 2 6 6 2 2 4" xfId="5872" xr:uid="{D61CD6B1-ED4B-4411-931D-1B7B692F1D5C}"/>
    <cellStyle name="Millares 2 6 6 2 3" xfId="3011" xr:uid="{00000000-0005-0000-0000-0000C20B0000}"/>
    <cellStyle name="Millares 2 6 6 2 3 2" xfId="10809" xr:uid="{40B3AB60-3E93-4786-8F74-A5FFFB7E1FC3}"/>
    <cellStyle name="Millares 2 6 6 2 3 3" xfId="6878" xr:uid="{CF8ADFFB-6D56-4C1B-9421-915C4BA65668}"/>
    <cellStyle name="Millares 2 6 6 2 4" xfId="8873" xr:uid="{1BB0BF02-45C8-441A-B71F-1699ABAAE230}"/>
    <cellStyle name="Millares 2 6 6 2 5" xfId="4941" xr:uid="{FBD224DC-8644-4D67-9E15-22518D89E28B}"/>
    <cellStyle name="Millares 2 6 6 3" xfId="3012" xr:uid="{00000000-0005-0000-0000-0000C30B0000}"/>
    <cellStyle name="Millares 2 6 6 3 2" xfId="3013" xr:uid="{00000000-0005-0000-0000-0000C40B0000}"/>
    <cellStyle name="Millares 2 6 6 3 2 2" xfId="11282" xr:uid="{ADB2CFCE-4859-432F-ADBB-F9E263A57B46}"/>
    <cellStyle name="Millares 2 6 6 3 2 3" xfId="7351" xr:uid="{A9742075-A5AD-4EB3-8D89-DC1ABF1E079E}"/>
    <cellStyle name="Millares 2 6 6 3 3" xfId="9346" xr:uid="{3F90D643-0A65-4A8A-B91F-78184A1F40DE}"/>
    <cellStyle name="Millares 2 6 6 3 4" xfId="5414" xr:uid="{59605FD4-2142-4E06-820B-2D1C4BDC825A}"/>
    <cellStyle name="Millares 2 6 6 4" xfId="3014" xr:uid="{00000000-0005-0000-0000-0000C50B0000}"/>
    <cellStyle name="Millares 2 6 6 4 2" xfId="10354" xr:uid="{D3D46A49-884F-469B-A294-C103D657059D}"/>
    <cellStyle name="Millares 2 6 6 4 3" xfId="6423" xr:uid="{D41622F1-2B43-4FE2-9208-515C69E51245}"/>
    <cellStyle name="Millares 2 6 6 5" xfId="8415" xr:uid="{BA3E644F-9C32-445C-94BF-4ABBA3A49F0C}"/>
    <cellStyle name="Millares 2 6 6 6" xfId="4482" xr:uid="{FD85B967-19A7-4D5F-8709-D098B2DB7E59}"/>
    <cellStyle name="Millares 2 6 7" xfId="3015" xr:uid="{00000000-0005-0000-0000-0000C60B0000}"/>
    <cellStyle name="Millares 2 6 7 2" xfId="3016" xr:uid="{00000000-0005-0000-0000-0000C70B0000}"/>
    <cellStyle name="Millares 2 6 7 2 2" xfId="3017" xr:uid="{00000000-0005-0000-0000-0000C80B0000}"/>
    <cellStyle name="Millares 2 6 7 2 2 2" xfId="3018" xr:uid="{00000000-0005-0000-0000-0000C90B0000}"/>
    <cellStyle name="Millares 2 6 7 2 2 2 2" xfId="11741" xr:uid="{4C1713AF-6AF8-4ABD-A21B-D9906D6A8054}"/>
    <cellStyle name="Millares 2 6 7 2 2 2 3" xfId="7810" xr:uid="{02F809CF-5011-4158-A8BE-F2BF35C30D3D}"/>
    <cellStyle name="Millares 2 6 7 2 2 3" xfId="9805" xr:uid="{7C75EDD3-C2F5-474B-9FD3-833680381757}"/>
    <cellStyle name="Millares 2 6 7 2 2 4" xfId="5873" xr:uid="{D32D8D1F-5DF3-4519-A789-619649C393B4}"/>
    <cellStyle name="Millares 2 6 7 2 3" xfId="3019" xr:uid="{00000000-0005-0000-0000-0000CA0B0000}"/>
    <cellStyle name="Millares 2 6 7 2 3 2" xfId="10810" xr:uid="{AC37A932-BD3F-4588-AB09-F1D2C5FF536A}"/>
    <cellStyle name="Millares 2 6 7 2 3 3" xfId="6879" xr:uid="{1A7A686E-B5D4-45F6-8419-85CFC45F30CF}"/>
    <cellStyle name="Millares 2 6 7 2 4" xfId="8874" xr:uid="{53FC14B2-92C1-4F3A-8817-C0EDCD2377C6}"/>
    <cellStyle name="Millares 2 6 7 2 5" xfId="4942" xr:uid="{DA739223-F42A-4806-8A63-05B4F589AFA7}"/>
    <cellStyle name="Millares 2 6 7 3" xfId="3020" xr:uid="{00000000-0005-0000-0000-0000CB0B0000}"/>
    <cellStyle name="Millares 2 6 7 3 2" xfId="3021" xr:uid="{00000000-0005-0000-0000-0000CC0B0000}"/>
    <cellStyle name="Millares 2 6 7 3 2 2" xfId="11283" xr:uid="{504730BE-9BE5-4E36-B657-010B687CB8B9}"/>
    <cellStyle name="Millares 2 6 7 3 2 3" xfId="7352" xr:uid="{C570B2D1-DD1D-4C77-9FD9-B0030C2E3CDF}"/>
    <cellStyle name="Millares 2 6 7 3 3" xfId="9347" xr:uid="{92D69A89-2A69-468B-80B0-7FC0882B807A}"/>
    <cellStyle name="Millares 2 6 7 3 4" xfId="5415" xr:uid="{2372CC9F-0334-4969-8770-C5EC9DC8E374}"/>
    <cellStyle name="Millares 2 6 7 4" xfId="3022" xr:uid="{00000000-0005-0000-0000-0000CD0B0000}"/>
    <cellStyle name="Millares 2 6 7 4 2" xfId="10355" xr:uid="{65DFB277-35AC-4F46-BF99-A6007C5D7734}"/>
    <cellStyle name="Millares 2 6 7 4 3" xfId="6424" xr:uid="{189ED0AA-46F4-45A9-AFB5-235116C470AD}"/>
    <cellStyle name="Millares 2 6 7 5" xfId="8416" xr:uid="{408BA7D8-D602-46C5-8053-EC7578021510}"/>
    <cellStyle name="Millares 2 6 7 6" xfId="4483" xr:uid="{9177A4A6-F79E-41F6-818A-B73AA2A13688}"/>
    <cellStyle name="Millares 2 6 8" xfId="3023" xr:uid="{00000000-0005-0000-0000-0000CE0B0000}"/>
    <cellStyle name="Millares 2 6 8 2" xfId="3024" xr:uid="{00000000-0005-0000-0000-0000CF0B0000}"/>
    <cellStyle name="Millares 2 6 8 2 2" xfId="3025" xr:uid="{00000000-0005-0000-0000-0000D00B0000}"/>
    <cellStyle name="Millares 2 6 8 2 2 2" xfId="11718" xr:uid="{6FBA01F0-AB08-497D-AA7B-E3B7089BB933}"/>
    <cellStyle name="Millares 2 6 8 2 2 3" xfId="7787" xr:uid="{EF1A450F-9688-406D-8556-D90D82F89CC0}"/>
    <cellStyle name="Millares 2 6 8 2 3" xfId="9782" xr:uid="{31C13B0D-043F-4B01-B19B-8746E932EDA7}"/>
    <cellStyle name="Millares 2 6 8 2 4" xfId="5850" xr:uid="{877773DF-C1F9-47C0-8E8A-6AEA8FC9CD19}"/>
    <cellStyle name="Millares 2 6 8 3" xfId="3026" xr:uid="{00000000-0005-0000-0000-0000D10B0000}"/>
    <cellStyle name="Millares 2 6 8 3 2" xfId="10787" xr:uid="{44B8B440-2F15-4E73-9E04-E01F75221679}"/>
    <cellStyle name="Millares 2 6 8 3 3" xfId="6856" xr:uid="{578EF928-73CE-4DCD-9F3A-B2FBAB0B8299}"/>
    <cellStyle name="Millares 2 6 8 4" xfId="8851" xr:uid="{7807A7CC-EBB6-41EF-9888-281696FD646C}"/>
    <cellStyle name="Millares 2 6 8 5" xfId="4919" xr:uid="{3005994A-061E-443D-99EF-3E913DB791A4}"/>
    <cellStyle name="Millares 2 6 9" xfId="3027" xr:uid="{00000000-0005-0000-0000-0000D20B0000}"/>
    <cellStyle name="Millares 2 6 9 2" xfId="3028" xr:uid="{00000000-0005-0000-0000-0000D30B0000}"/>
    <cellStyle name="Millares 2 6 9 2 2" xfId="11260" xr:uid="{F04A2C49-C830-4F7D-B1F2-0DADCCD802A5}"/>
    <cellStyle name="Millares 2 6 9 2 3" xfId="7329" xr:uid="{BB40A5D7-C6F8-4BBF-BE31-2B956A799A31}"/>
    <cellStyle name="Millares 2 6 9 3" xfId="9324" xr:uid="{608372E8-A5F4-40F9-BB8A-0C93C35BF6A0}"/>
    <cellStyle name="Millares 2 6 9 4" xfId="5392" xr:uid="{52E0D475-6A00-4222-9047-22AC02DDA55D}"/>
    <cellStyle name="Millares 2 7" xfId="3029" xr:uid="{00000000-0005-0000-0000-0000D40B0000}"/>
    <cellStyle name="Millares 2 7 10" xfId="3030" xr:uid="{00000000-0005-0000-0000-0000D50B0000}"/>
    <cellStyle name="Millares 2 7 10 2" xfId="10356" xr:uid="{0F9BB7FC-A625-4244-A85D-DEA49C4921C3}"/>
    <cellStyle name="Millares 2 7 10 3" xfId="6425" xr:uid="{D5273BE7-0C8E-4EB6-8333-1242DB67F749}"/>
    <cellStyle name="Millares 2 7 11" xfId="8417" xr:uid="{05DF3BDF-AC15-480B-86FE-4CD7146CCE9D}"/>
    <cellStyle name="Millares 2 7 12" xfId="4484" xr:uid="{8CEAB715-7953-481D-9E22-84AF9B843467}"/>
    <cellStyle name="Millares 2 7 2" xfId="3031" xr:uid="{00000000-0005-0000-0000-0000D60B0000}"/>
    <cellStyle name="Millares 2 7 2 2" xfId="3032" xr:uid="{00000000-0005-0000-0000-0000D70B0000}"/>
    <cellStyle name="Millares 2 7 2 2 2" xfId="3033" xr:uid="{00000000-0005-0000-0000-0000D80B0000}"/>
    <cellStyle name="Millares 2 7 2 2 2 2" xfId="3034" xr:uid="{00000000-0005-0000-0000-0000D90B0000}"/>
    <cellStyle name="Millares 2 7 2 2 2 2 2" xfId="3035" xr:uid="{00000000-0005-0000-0000-0000DA0B0000}"/>
    <cellStyle name="Millares 2 7 2 2 2 2 2 2" xfId="3036" xr:uid="{00000000-0005-0000-0000-0000DB0B0000}"/>
    <cellStyle name="Millares 2 7 2 2 2 2 2 2 2" xfId="11745" xr:uid="{E6650D8F-C5C2-4A10-BEA5-FC80950FDA98}"/>
    <cellStyle name="Millares 2 7 2 2 2 2 2 2 3" xfId="7814" xr:uid="{CCC5DF7B-CF8F-4169-BD2B-868ED5CC75C8}"/>
    <cellStyle name="Millares 2 7 2 2 2 2 2 3" xfId="9809" xr:uid="{C2483BF4-0731-40E1-B12B-331D3103A720}"/>
    <cellStyle name="Millares 2 7 2 2 2 2 2 4" xfId="5877" xr:uid="{500D83A8-DE16-4DA6-B68C-8770BBEECE08}"/>
    <cellStyle name="Millares 2 7 2 2 2 2 3" xfId="3037" xr:uid="{00000000-0005-0000-0000-0000DC0B0000}"/>
    <cellStyle name="Millares 2 7 2 2 2 2 3 2" xfId="10814" xr:uid="{6A76DB59-9355-4AF1-8536-FB23C95FC8F3}"/>
    <cellStyle name="Millares 2 7 2 2 2 2 3 3" xfId="6883" xr:uid="{07058F38-DF9A-410D-B18E-A2D50D144B7C}"/>
    <cellStyle name="Millares 2 7 2 2 2 2 4" xfId="8878" xr:uid="{4365ECC6-DC63-427F-9BB5-EE2D647D9A86}"/>
    <cellStyle name="Millares 2 7 2 2 2 2 5" xfId="4946" xr:uid="{68FB9805-DAFD-406A-9EC5-B26D9F989D2E}"/>
    <cellStyle name="Millares 2 7 2 2 2 3" xfId="3038" xr:uid="{00000000-0005-0000-0000-0000DD0B0000}"/>
    <cellStyle name="Millares 2 7 2 2 2 3 2" xfId="3039" xr:uid="{00000000-0005-0000-0000-0000DE0B0000}"/>
    <cellStyle name="Millares 2 7 2 2 2 3 2 2" xfId="11287" xr:uid="{52B6A7E8-F07B-4B44-8DA6-9E826621E4BA}"/>
    <cellStyle name="Millares 2 7 2 2 2 3 2 3" xfId="7356" xr:uid="{E1D027F2-7230-48C8-A79B-8C76B189772C}"/>
    <cellStyle name="Millares 2 7 2 2 2 3 3" xfId="9351" xr:uid="{6F135F9E-5F36-4382-8522-76894684D207}"/>
    <cellStyle name="Millares 2 7 2 2 2 3 4" xfId="5419" xr:uid="{7B5CE4A9-0897-4087-A2CB-2F08717B3CA3}"/>
    <cellStyle name="Millares 2 7 2 2 2 4" xfId="3040" xr:uid="{00000000-0005-0000-0000-0000DF0B0000}"/>
    <cellStyle name="Millares 2 7 2 2 2 4 2" xfId="10359" xr:uid="{12C900FB-6819-4DDA-B4B9-64B4DF8AD921}"/>
    <cellStyle name="Millares 2 7 2 2 2 4 3" xfId="6428" xr:uid="{D2FD4693-312B-408E-8B2D-8A16931EB3D6}"/>
    <cellStyle name="Millares 2 7 2 2 2 5" xfId="8420" xr:uid="{281D9121-F8E3-445A-91DD-1FAC977BD96F}"/>
    <cellStyle name="Millares 2 7 2 2 2 6" xfId="4487" xr:uid="{7F0481E2-6CE5-4454-9721-A9D6EE807270}"/>
    <cellStyle name="Millares 2 7 2 2 3" xfId="3041" xr:uid="{00000000-0005-0000-0000-0000E00B0000}"/>
    <cellStyle name="Millares 2 7 2 2 3 2" xfId="3042" xr:uid="{00000000-0005-0000-0000-0000E10B0000}"/>
    <cellStyle name="Millares 2 7 2 2 3 2 2" xfId="3043" xr:uid="{00000000-0005-0000-0000-0000E20B0000}"/>
    <cellStyle name="Millares 2 7 2 2 3 2 2 2" xfId="3044" xr:uid="{00000000-0005-0000-0000-0000E30B0000}"/>
    <cellStyle name="Millares 2 7 2 2 3 2 2 2 2" xfId="11746" xr:uid="{9B8CEF42-2ADD-4C00-ACF7-B00AC7009528}"/>
    <cellStyle name="Millares 2 7 2 2 3 2 2 2 3" xfId="7815" xr:uid="{527DC4FA-72D6-4B35-9E2B-4AAE22EF37EB}"/>
    <cellStyle name="Millares 2 7 2 2 3 2 2 3" xfId="9810" xr:uid="{88367975-2672-4CDC-903B-F580E89A11BA}"/>
    <cellStyle name="Millares 2 7 2 2 3 2 2 4" xfId="5878" xr:uid="{84724779-51E8-41B5-B99B-2016DB14B2EE}"/>
    <cellStyle name="Millares 2 7 2 2 3 2 3" xfId="3045" xr:uid="{00000000-0005-0000-0000-0000E40B0000}"/>
    <cellStyle name="Millares 2 7 2 2 3 2 3 2" xfId="10815" xr:uid="{119E8BA2-F5BA-4E0E-8A1B-3DBD227F23D4}"/>
    <cellStyle name="Millares 2 7 2 2 3 2 3 3" xfId="6884" xr:uid="{9E9C77B0-FF71-4243-8DAE-4A6737AB66FE}"/>
    <cellStyle name="Millares 2 7 2 2 3 2 4" xfId="8879" xr:uid="{6EA4AAC7-5101-4F80-A3B5-B759B474C797}"/>
    <cellStyle name="Millares 2 7 2 2 3 2 5" xfId="4947" xr:uid="{B3F13E73-60AA-4DB0-B1D7-61C2CEF744B7}"/>
    <cellStyle name="Millares 2 7 2 2 3 3" xfId="3046" xr:uid="{00000000-0005-0000-0000-0000E50B0000}"/>
    <cellStyle name="Millares 2 7 2 2 3 3 2" xfId="3047" xr:uid="{00000000-0005-0000-0000-0000E60B0000}"/>
    <cellStyle name="Millares 2 7 2 2 3 3 2 2" xfId="11288" xr:uid="{64538CE2-08B3-45F9-AAED-95A89F5D609B}"/>
    <cellStyle name="Millares 2 7 2 2 3 3 2 3" xfId="7357" xr:uid="{55064C01-B3D6-4357-BEC1-75CA77B9656D}"/>
    <cellStyle name="Millares 2 7 2 2 3 3 3" xfId="9352" xr:uid="{19CD500B-53BC-44BA-BE8B-5374DAD13EB2}"/>
    <cellStyle name="Millares 2 7 2 2 3 3 4" xfId="5420" xr:uid="{FE9AEB69-89C0-4574-B5EB-9800C8EF1CAC}"/>
    <cellStyle name="Millares 2 7 2 2 3 4" xfId="3048" xr:uid="{00000000-0005-0000-0000-0000E70B0000}"/>
    <cellStyle name="Millares 2 7 2 2 3 4 2" xfId="10360" xr:uid="{09240AB8-C5F4-45F7-9CEA-68C85BC5B381}"/>
    <cellStyle name="Millares 2 7 2 2 3 4 3" xfId="6429" xr:uid="{23DA9373-C5DE-4D5F-8012-D4209D07C4CC}"/>
    <cellStyle name="Millares 2 7 2 2 3 5" xfId="8421" xr:uid="{4B21041A-035D-470A-9689-B67C213FD2A2}"/>
    <cellStyle name="Millares 2 7 2 2 3 6" xfId="4488" xr:uid="{90535DA4-9280-4C4D-A6F0-E8E05F02505A}"/>
    <cellStyle name="Millares 2 7 2 2 4" xfId="3049" xr:uid="{00000000-0005-0000-0000-0000E80B0000}"/>
    <cellStyle name="Millares 2 7 2 2 4 2" xfId="3050" xr:uid="{00000000-0005-0000-0000-0000E90B0000}"/>
    <cellStyle name="Millares 2 7 2 2 4 2 2" xfId="3051" xr:uid="{00000000-0005-0000-0000-0000EA0B0000}"/>
    <cellStyle name="Millares 2 7 2 2 4 2 2 2" xfId="11744" xr:uid="{CD8B5EEB-5197-432E-BE7D-0D9ED1FC44B1}"/>
    <cellStyle name="Millares 2 7 2 2 4 2 2 3" xfId="7813" xr:uid="{52E707FD-46A1-4858-97EF-31C753F9ABC1}"/>
    <cellStyle name="Millares 2 7 2 2 4 2 3" xfId="9808" xr:uid="{C179682E-2A93-4E3D-A92F-A7C234ABAAD2}"/>
    <cellStyle name="Millares 2 7 2 2 4 2 4" xfId="5876" xr:uid="{49604FD0-2410-4F99-81D1-468945DB3C2C}"/>
    <cellStyle name="Millares 2 7 2 2 4 3" xfId="3052" xr:uid="{00000000-0005-0000-0000-0000EB0B0000}"/>
    <cellStyle name="Millares 2 7 2 2 4 3 2" xfId="10813" xr:uid="{152E94F9-841B-4FF5-AEAD-24D4D42EF257}"/>
    <cellStyle name="Millares 2 7 2 2 4 3 3" xfId="6882" xr:uid="{633BF94E-9437-45FA-B1BD-53AA2E28A925}"/>
    <cellStyle name="Millares 2 7 2 2 4 4" xfId="8877" xr:uid="{64E0B84F-17BA-4E96-B24B-C30C743DBCAA}"/>
    <cellStyle name="Millares 2 7 2 2 4 5" xfId="4945" xr:uid="{D2670C30-A3C8-4A87-B755-B88518A2369A}"/>
    <cellStyle name="Millares 2 7 2 2 5" xfId="3053" xr:uid="{00000000-0005-0000-0000-0000EC0B0000}"/>
    <cellStyle name="Millares 2 7 2 2 5 2" xfId="3054" xr:uid="{00000000-0005-0000-0000-0000ED0B0000}"/>
    <cellStyle name="Millares 2 7 2 2 5 2 2" xfId="11286" xr:uid="{EDC16597-B940-4073-ABE0-1B0311FB5C84}"/>
    <cellStyle name="Millares 2 7 2 2 5 2 3" xfId="7355" xr:uid="{F9348CC0-B5C0-4BE8-B4DB-841613302ECE}"/>
    <cellStyle name="Millares 2 7 2 2 5 3" xfId="9350" xr:uid="{3DB9815E-9393-43EF-81D2-303AF09E75BF}"/>
    <cellStyle name="Millares 2 7 2 2 5 4" xfId="5418" xr:uid="{D9110CB0-517D-4CAE-A8EC-3C1AB612E7B0}"/>
    <cellStyle name="Millares 2 7 2 2 6" xfId="3055" xr:uid="{00000000-0005-0000-0000-0000EE0B0000}"/>
    <cellStyle name="Millares 2 7 2 2 6 2" xfId="10358" xr:uid="{962360F6-6FFB-42D3-938A-1C57F08BF4EC}"/>
    <cellStyle name="Millares 2 7 2 2 6 3" xfId="6427" xr:uid="{41E5770A-B64F-4558-A39B-EF73F359B852}"/>
    <cellStyle name="Millares 2 7 2 2 7" xfId="8419" xr:uid="{9BDD47D8-10D5-44FD-B88B-878E06161096}"/>
    <cellStyle name="Millares 2 7 2 2 8" xfId="4486" xr:uid="{11E099E8-7D2B-4866-ACE4-E56E23283C8D}"/>
    <cellStyle name="Millares 2 7 2 3" xfId="3056" xr:uid="{00000000-0005-0000-0000-0000EF0B0000}"/>
    <cellStyle name="Millares 2 7 2 3 2" xfId="3057" xr:uid="{00000000-0005-0000-0000-0000F00B0000}"/>
    <cellStyle name="Millares 2 7 2 3 2 2" xfId="3058" xr:uid="{00000000-0005-0000-0000-0000F10B0000}"/>
    <cellStyle name="Millares 2 7 2 3 2 2 2" xfId="3059" xr:uid="{00000000-0005-0000-0000-0000F20B0000}"/>
    <cellStyle name="Millares 2 7 2 3 2 2 2 2" xfId="11747" xr:uid="{5EDCAFE3-E443-4710-B193-DF9FEAA07405}"/>
    <cellStyle name="Millares 2 7 2 3 2 2 2 3" xfId="7816" xr:uid="{2BF8F81B-731F-4F41-9A7E-40CDE29AAA8A}"/>
    <cellStyle name="Millares 2 7 2 3 2 2 3" xfId="9811" xr:uid="{325BEAF5-0C0A-4C5D-BDB2-4878F75AC5CA}"/>
    <cellStyle name="Millares 2 7 2 3 2 2 4" xfId="5879" xr:uid="{259C785C-B3D5-4E25-B37C-98C20BC824E0}"/>
    <cellStyle name="Millares 2 7 2 3 2 3" xfId="3060" xr:uid="{00000000-0005-0000-0000-0000F30B0000}"/>
    <cellStyle name="Millares 2 7 2 3 2 3 2" xfId="10816" xr:uid="{B59F08ED-7AA2-41F6-BD52-9CC19B6CE873}"/>
    <cellStyle name="Millares 2 7 2 3 2 3 3" xfId="6885" xr:uid="{BD5B2410-599F-4917-B2C2-F9DBDB79ED0E}"/>
    <cellStyle name="Millares 2 7 2 3 2 4" xfId="8880" xr:uid="{FDA6ED8D-ADAD-436F-BA49-5DFD2001090D}"/>
    <cellStyle name="Millares 2 7 2 3 2 5" xfId="4948" xr:uid="{8BFF67A8-4591-4742-899E-37294F9C3057}"/>
    <cellStyle name="Millares 2 7 2 3 3" xfId="3061" xr:uid="{00000000-0005-0000-0000-0000F40B0000}"/>
    <cellStyle name="Millares 2 7 2 3 3 2" xfId="3062" xr:uid="{00000000-0005-0000-0000-0000F50B0000}"/>
    <cellStyle name="Millares 2 7 2 3 3 2 2" xfId="11289" xr:uid="{7A1F3B7F-409D-4646-B670-4CB4C7D78B56}"/>
    <cellStyle name="Millares 2 7 2 3 3 2 3" xfId="7358" xr:uid="{EA8EB5F8-0C64-4155-B458-6D1F2774002F}"/>
    <cellStyle name="Millares 2 7 2 3 3 3" xfId="9353" xr:uid="{97D41F55-1C03-4419-B2DC-B87971C25E82}"/>
    <cellStyle name="Millares 2 7 2 3 3 4" xfId="5421" xr:uid="{7A0F0D9A-47F4-48E4-B2E6-14B84096EDC4}"/>
    <cellStyle name="Millares 2 7 2 3 4" xfId="3063" xr:uid="{00000000-0005-0000-0000-0000F60B0000}"/>
    <cellStyle name="Millares 2 7 2 3 4 2" xfId="10361" xr:uid="{13DD000E-A170-4069-A159-D10ABB8FAC12}"/>
    <cellStyle name="Millares 2 7 2 3 4 3" xfId="6430" xr:uid="{80D4DF25-8896-4C64-90E3-3C1FFDCA7958}"/>
    <cellStyle name="Millares 2 7 2 3 5" xfId="8422" xr:uid="{E0BBAA42-8D1E-47AA-AD05-9F8A889A1930}"/>
    <cellStyle name="Millares 2 7 2 3 6" xfId="4489" xr:uid="{0C42C0EB-A0A5-4674-A2E1-7C7F523C5B60}"/>
    <cellStyle name="Millares 2 7 2 4" xfId="3064" xr:uid="{00000000-0005-0000-0000-0000F70B0000}"/>
    <cellStyle name="Millares 2 7 2 4 2" xfId="3065" xr:uid="{00000000-0005-0000-0000-0000F80B0000}"/>
    <cellStyle name="Millares 2 7 2 4 2 2" xfId="3066" xr:uid="{00000000-0005-0000-0000-0000F90B0000}"/>
    <cellStyle name="Millares 2 7 2 4 2 2 2" xfId="3067" xr:uid="{00000000-0005-0000-0000-0000FA0B0000}"/>
    <cellStyle name="Millares 2 7 2 4 2 2 2 2" xfId="11748" xr:uid="{0FD33FCD-8CB2-42F5-8261-A25733DC78B7}"/>
    <cellStyle name="Millares 2 7 2 4 2 2 2 3" xfId="7817" xr:uid="{FB54EECC-74D4-4A65-828D-D0A5FF67DBC8}"/>
    <cellStyle name="Millares 2 7 2 4 2 2 3" xfId="9812" xr:uid="{8CDF8A55-4170-434A-81F4-7000240127BA}"/>
    <cellStyle name="Millares 2 7 2 4 2 2 4" xfId="5880" xr:uid="{F8A8B272-03AD-40E5-A3F7-47CC99AD9DE4}"/>
    <cellStyle name="Millares 2 7 2 4 2 3" xfId="3068" xr:uid="{00000000-0005-0000-0000-0000FB0B0000}"/>
    <cellStyle name="Millares 2 7 2 4 2 3 2" xfId="10817" xr:uid="{576F50E0-4AAB-4909-9750-D13E7480BC5E}"/>
    <cellStyle name="Millares 2 7 2 4 2 3 3" xfId="6886" xr:uid="{8F678B34-DF98-469E-ABD7-7AAD4768CEF4}"/>
    <cellStyle name="Millares 2 7 2 4 2 4" xfId="8881" xr:uid="{742D3B33-B18D-4D82-AB98-92ABDDB8D1A2}"/>
    <cellStyle name="Millares 2 7 2 4 2 5" xfId="4949" xr:uid="{2C6C72DC-3EA7-4208-86F0-3C14CD87431C}"/>
    <cellStyle name="Millares 2 7 2 4 3" xfId="3069" xr:uid="{00000000-0005-0000-0000-0000FC0B0000}"/>
    <cellStyle name="Millares 2 7 2 4 3 2" xfId="3070" xr:uid="{00000000-0005-0000-0000-0000FD0B0000}"/>
    <cellStyle name="Millares 2 7 2 4 3 2 2" xfId="11290" xr:uid="{8A341A72-E701-479F-AEB7-71ED94F7B740}"/>
    <cellStyle name="Millares 2 7 2 4 3 2 3" xfId="7359" xr:uid="{B021B6B6-9D7A-4AE5-A285-1E7550C8C635}"/>
    <cellStyle name="Millares 2 7 2 4 3 3" xfId="9354" xr:uid="{F303DD2E-8E9E-4AF3-8E76-7C46E9130902}"/>
    <cellStyle name="Millares 2 7 2 4 3 4" xfId="5422" xr:uid="{CAB4997D-B55D-44D3-9F8D-1CF171048A67}"/>
    <cellStyle name="Millares 2 7 2 4 4" xfId="3071" xr:uid="{00000000-0005-0000-0000-0000FE0B0000}"/>
    <cellStyle name="Millares 2 7 2 4 4 2" xfId="10362" xr:uid="{9785D444-F444-4D56-9028-EF11A8C0FA62}"/>
    <cellStyle name="Millares 2 7 2 4 4 3" xfId="6431" xr:uid="{6DC1E225-B478-4451-85D2-70D5FD526B7E}"/>
    <cellStyle name="Millares 2 7 2 4 5" xfId="8423" xr:uid="{57589D19-7DC9-458C-AE6C-9E1C6320C319}"/>
    <cellStyle name="Millares 2 7 2 4 6" xfId="4490" xr:uid="{EF8F5D16-2B4A-4033-9B55-A4683C640123}"/>
    <cellStyle name="Millares 2 7 2 5" xfId="3072" xr:uid="{00000000-0005-0000-0000-0000FF0B0000}"/>
    <cellStyle name="Millares 2 7 2 5 2" xfId="3073" xr:uid="{00000000-0005-0000-0000-0000000C0000}"/>
    <cellStyle name="Millares 2 7 2 5 2 2" xfId="3074" xr:uid="{00000000-0005-0000-0000-0000010C0000}"/>
    <cellStyle name="Millares 2 7 2 5 2 2 2" xfId="11743" xr:uid="{F99D05D3-CE0A-4C92-9BCC-B3F4DFA4A418}"/>
    <cellStyle name="Millares 2 7 2 5 2 2 3" xfId="7812" xr:uid="{BEEFDF32-A437-4E72-90FD-338191D0F34E}"/>
    <cellStyle name="Millares 2 7 2 5 2 3" xfId="9807" xr:uid="{E8C4300C-D878-49C0-B46F-52791612F866}"/>
    <cellStyle name="Millares 2 7 2 5 2 4" xfId="5875" xr:uid="{A2A6335C-5D94-4A5A-BDBE-11FA0D41D5ED}"/>
    <cellStyle name="Millares 2 7 2 5 3" xfId="3075" xr:uid="{00000000-0005-0000-0000-0000020C0000}"/>
    <cellStyle name="Millares 2 7 2 5 3 2" xfId="10812" xr:uid="{1C0B7DF0-3690-449D-BB86-90EC996EE320}"/>
    <cellStyle name="Millares 2 7 2 5 3 3" xfId="6881" xr:uid="{00D4D22F-3FBD-4FBC-BE29-FA8798FB22C3}"/>
    <cellStyle name="Millares 2 7 2 5 4" xfId="8876" xr:uid="{D3661BAC-2247-47B0-8344-28D6E7D1187E}"/>
    <cellStyle name="Millares 2 7 2 5 5" xfId="4944" xr:uid="{57E5D36C-31DA-4F8F-8195-1F54BF381542}"/>
    <cellStyle name="Millares 2 7 2 6" xfId="3076" xr:uid="{00000000-0005-0000-0000-0000030C0000}"/>
    <cellStyle name="Millares 2 7 2 6 2" xfId="3077" xr:uid="{00000000-0005-0000-0000-0000040C0000}"/>
    <cellStyle name="Millares 2 7 2 6 2 2" xfId="11285" xr:uid="{016680F8-40F5-48D0-945F-819041E2E15C}"/>
    <cellStyle name="Millares 2 7 2 6 2 3" xfId="7354" xr:uid="{FD3CA675-89CC-47DE-9185-F3174974B49F}"/>
    <cellStyle name="Millares 2 7 2 6 3" xfId="9349" xr:uid="{60CBEA75-68ED-4853-881B-8BED550C990A}"/>
    <cellStyle name="Millares 2 7 2 6 4" xfId="5417" xr:uid="{B7FF0F3F-3979-417B-A28C-84949E1E49D7}"/>
    <cellStyle name="Millares 2 7 2 7" xfId="3078" xr:uid="{00000000-0005-0000-0000-0000050C0000}"/>
    <cellStyle name="Millares 2 7 2 7 2" xfId="10357" xr:uid="{FC365D48-11F9-457F-940F-D682337C9F8F}"/>
    <cellStyle name="Millares 2 7 2 7 3" xfId="6426" xr:uid="{4AFEBC0E-FB3C-4A1B-8811-9FCFA9CF9CC8}"/>
    <cellStyle name="Millares 2 7 2 8" xfId="8418" xr:uid="{F62C4ACA-5F3C-4B9A-919D-1FCCF932F22F}"/>
    <cellStyle name="Millares 2 7 2 9" xfId="4485" xr:uid="{89AEE7D9-EA4B-437D-878E-38D5DFBF0A01}"/>
    <cellStyle name="Millares 2 7 3" xfId="3079" xr:uid="{00000000-0005-0000-0000-0000060C0000}"/>
    <cellStyle name="Millares 2 7 3 2" xfId="3080" xr:uid="{00000000-0005-0000-0000-0000070C0000}"/>
    <cellStyle name="Millares 2 7 3 2 2" xfId="3081" xr:uid="{00000000-0005-0000-0000-0000080C0000}"/>
    <cellStyle name="Millares 2 7 3 2 2 2" xfId="3082" xr:uid="{00000000-0005-0000-0000-0000090C0000}"/>
    <cellStyle name="Millares 2 7 3 2 2 2 2" xfId="3083" xr:uid="{00000000-0005-0000-0000-00000A0C0000}"/>
    <cellStyle name="Millares 2 7 3 2 2 2 2 2" xfId="3084" xr:uid="{00000000-0005-0000-0000-00000B0C0000}"/>
    <cellStyle name="Millares 2 7 3 2 2 2 2 2 2" xfId="11751" xr:uid="{71BB787B-BCDA-445E-9CA4-7BA811D576F1}"/>
    <cellStyle name="Millares 2 7 3 2 2 2 2 2 3" xfId="7820" xr:uid="{53E85830-1DDC-4381-B8C2-9386F5F2C675}"/>
    <cellStyle name="Millares 2 7 3 2 2 2 2 3" xfId="9815" xr:uid="{78523291-7F77-4A63-96A9-A1846375583C}"/>
    <cellStyle name="Millares 2 7 3 2 2 2 2 4" xfId="5883" xr:uid="{A44C21CE-CE81-4A85-A583-59DEB0534EFA}"/>
    <cellStyle name="Millares 2 7 3 2 2 2 3" xfId="3085" xr:uid="{00000000-0005-0000-0000-00000C0C0000}"/>
    <cellStyle name="Millares 2 7 3 2 2 2 3 2" xfId="10820" xr:uid="{B474EB60-0AEA-4D1F-8C8C-05AC3E8416F4}"/>
    <cellStyle name="Millares 2 7 3 2 2 2 3 3" xfId="6889" xr:uid="{BB5D8051-0069-411A-A41A-BA91C93372D8}"/>
    <cellStyle name="Millares 2 7 3 2 2 2 4" xfId="8884" xr:uid="{A0E8BE1A-1978-4FD9-9292-BF5B1E578CE9}"/>
    <cellStyle name="Millares 2 7 3 2 2 2 5" xfId="4952" xr:uid="{11472465-7AC7-4917-81B0-A9E52EC0ECAC}"/>
    <cellStyle name="Millares 2 7 3 2 2 3" xfId="3086" xr:uid="{00000000-0005-0000-0000-00000D0C0000}"/>
    <cellStyle name="Millares 2 7 3 2 2 3 2" xfId="3087" xr:uid="{00000000-0005-0000-0000-00000E0C0000}"/>
    <cellStyle name="Millares 2 7 3 2 2 3 2 2" xfId="11293" xr:uid="{5B8A26FC-F227-492B-9513-AE9A897B251A}"/>
    <cellStyle name="Millares 2 7 3 2 2 3 2 3" xfId="7362" xr:uid="{E2487335-9DA4-4F81-82CC-EDFA15EF2BCF}"/>
    <cellStyle name="Millares 2 7 3 2 2 3 3" xfId="9357" xr:uid="{9088F563-FCCF-4A98-A44E-DD27B6FF8D01}"/>
    <cellStyle name="Millares 2 7 3 2 2 3 4" xfId="5425" xr:uid="{CBF5EE21-96ED-4910-AE65-F70E3109A2A0}"/>
    <cellStyle name="Millares 2 7 3 2 2 4" xfId="3088" xr:uid="{00000000-0005-0000-0000-00000F0C0000}"/>
    <cellStyle name="Millares 2 7 3 2 2 4 2" xfId="10365" xr:uid="{2DD5750C-1005-4169-9290-BCD94D881CD6}"/>
    <cellStyle name="Millares 2 7 3 2 2 4 3" xfId="6434" xr:uid="{364F59EC-C8B7-4C83-B31E-4871258C2649}"/>
    <cellStyle name="Millares 2 7 3 2 2 5" xfId="8426" xr:uid="{8474DFAA-D750-4333-8C6D-B2C3E64B4041}"/>
    <cellStyle name="Millares 2 7 3 2 2 6" xfId="4493" xr:uid="{D3AD5123-B81C-4EB0-9314-3987582FC543}"/>
    <cellStyle name="Millares 2 7 3 2 3" xfId="3089" xr:uid="{00000000-0005-0000-0000-0000100C0000}"/>
    <cellStyle name="Millares 2 7 3 2 3 2" xfId="3090" xr:uid="{00000000-0005-0000-0000-0000110C0000}"/>
    <cellStyle name="Millares 2 7 3 2 3 2 2" xfId="3091" xr:uid="{00000000-0005-0000-0000-0000120C0000}"/>
    <cellStyle name="Millares 2 7 3 2 3 2 2 2" xfId="3092" xr:uid="{00000000-0005-0000-0000-0000130C0000}"/>
    <cellStyle name="Millares 2 7 3 2 3 2 2 2 2" xfId="11752" xr:uid="{626AB9BE-F1DB-43FD-B4C9-40949718A418}"/>
    <cellStyle name="Millares 2 7 3 2 3 2 2 2 3" xfId="7821" xr:uid="{B7CF03A8-6528-46D8-8BF7-56F39638E736}"/>
    <cellStyle name="Millares 2 7 3 2 3 2 2 3" xfId="9816" xr:uid="{8D153DD1-A52F-43EE-8D28-4E7597A9285A}"/>
    <cellStyle name="Millares 2 7 3 2 3 2 2 4" xfId="5884" xr:uid="{CA274230-295D-46B0-8C5F-0EFB66212894}"/>
    <cellStyle name="Millares 2 7 3 2 3 2 3" xfId="3093" xr:uid="{00000000-0005-0000-0000-0000140C0000}"/>
    <cellStyle name="Millares 2 7 3 2 3 2 3 2" xfId="10821" xr:uid="{2122C42B-F664-41D8-A26E-DF8065197C13}"/>
    <cellStyle name="Millares 2 7 3 2 3 2 3 3" xfId="6890" xr:uid="{15A7FFDF-DE4E-442C-B907-D82597746EC0}"/>
    <cellStyle name="Millares 2 7 3 2 3 2 4" xfId="8885" xr:uid="{6DF16E7A-15B0-486A-AC58-BF7C07D6C171}"/>
    <cellStyle name="Millares 2 7 3 2 3 2 5" xfId="4953" xr:uid="{7EDAB4A9-7E19-4A49-8A6B-A57707C380F4}"/>
    <cellStyle name="Millares 2 7 3 2 3 3" xfId="3094" xr:uid="{00000000-0005-0000-0000-0000150C0000}"/>
    <cellStyle name="Millares 2 7 3 2 3 3 2" xfId="3095" xr:uid="{00000000-0005-0000-0000-0000160C0000}"/>
    <cellStyle name="Millares 2 7 3 2 3 3 2 2" xfId="11294" xr:uid="{F7FCE43F-917B-4709-A21F-41A9F77AA9E9}"/>
    <cellStyle name="Millares 2 7 3 2 3 3 2 3" xfId="7363" xr:uid="{36F5F7C4-8858-412A-B98F-6C93AE347358}"/>
    <cellStyle name="Millares 2 7 3 2 3 3 3" xfId="9358" xr:uid="{FE68CE40-6BEA-4EE6-8DF0-1B79C094583F}"/>
    <cellStyle name="Millares 2 7 3 2 3 3 4" xfId="5426" xr:uid="{C2D39964-9DBE-4E2C-B18C-44420733A889}"/>
    <cellStyle name="Millares 2 7 3 2 3 4" xfId="3096" xr:uid="{00000000-0005-0000-0000-0000170C0000}"/>
    <cellStyle name="Millares 2 7 3 2 3 4 2" xfId="10366" xr:uid="{43666D50-164E-493D-97B9-086C08B88507}"/>
    <cellStyle name="Millares 2 7 3 2 3 4 3" xfId="6435" xr:uid="{8F085ADB-4509-4485-ACB6-11AA8E9C810D}"/>
    <cellStyle name="Millares 2 7 3 2 3 5" xfId="8427" xr:uid="{FD3DC2DF-EAEF-4503-8478-276376100A78}"/>
    <cellStyle name="Millares 2 7 3 2 3 6" xfId="4494" xr:uid="{89FD0F54-3208-4165-BAF1-C7C222AD7BB1}"/>
    <cellStyle name="Millares 2 7 3 2 4" xfId="3097" xr:uid="{00000000-0005-0000-0000-0000180C0000}"/>
    <cellStyle name="Millares 2 7 3 2 4 2" xfId="3098" xr:uid="{00000000-0005-0000-0000-0000190C0000}"/>
    <cellStyle name="Millares 2 7 3 2 4 2 2" xfId="3099" xr:uid="{00000000-0005-0000-0000-00001A0C0000}"/>
    <cellStyle name="Millares 2 7 3 2 4 2 2 2" xfId="11750" xr:uid="{DF23B3FE-307F-48E7-8E83-F71959A3F4C3}"/>
    <cellStyle name="Millares 2 7 3 2 4 2 2 3" xfId="7819" xr:uid="{A5C18EE2-ABD0-4150-8426-C82A9E4CC165}"/>
    <cellStyle name="Millares 2 7 3 2 4 2 3" xfId="9814" xr:uid="{173D1482-E4B8-467B-88AE-25AA878CB4DC}"/>
    <cellStyle name="Millares 2 7 3 2 4 2 4" xfId="5882" xr:uid="{95F7A780-E59E-4AA6-8020-AA5F29351D39}"/>
    <cellStyle name="Millares 2 7 3 2 4 3" xfId="3100" xr:uid="{00000000-0005-0000-0000-00001B0C0000}"/>
    <cellStyle name="Millares 2 7 3 2 4 3 2" xfId="10819" xr:uid="{6B548DF6-E65E-4FEB-8B7E-8AD3265A2404}"/>
    <cellStyle name="Millares 2 7 3 2 4 3 3" xfId="6888" xr:uid="{54EA6FF0-A699-4342-8383-E1383DB7A58F}"/>
    <cellStyle name="Millares 2 7 3 2 4 4" xfId="8883" xr:uid="{85734D0F-EA56-4993-92F6-DCB8BDD7F2AA}"/>
    <cellStyle name="Millares 2 7 3 2 4 5" xfId="4951" xr:uid="{CD034850-AF4D-4A75-93B9-E6005452644D}"/>
    <cellStyle name="Millares 2 7 3 2 5" xfId="3101" xr:uid="{00000000-0005-0000-0000-00001C0C0000}"/>
    <cellStyle name="Millares 2 7 3 2 5 2" xfId="3102" xr:uid="{00000000-0005-0000-0000-00001D0C0000}"/>
    <cellStyle name="Millares 2 7 3 2 5 2 2" xfId="11292" xr:uid="{F3014706-195A-4509-AEC1-8F07D72C7089}"/>
    <cellStyle name="Millares 2 7 3 2 5 2 3" xfId="7361" xr:uid="{B4D0C5A8-E20A-4920-9FA1-3E34374C8F9B}"/>
    <cellStyle name="Millares 2 7 3 2 5 3" xfId="9356" xr:uid="{D3AB659F-797A-42F7-A489-CC9976860E2B}"/>
    <cellStyle name="Millares 2 7 3 2 5 4" xfId="5424" xr:uid="{69DFEE57-B2B8-40E4-9BE8-2DA590184AA6}"/>
    <cellStyle name="Millares 2 7 3 2 6" xfId="3103" xr:uid="{00000000-0005-0000-0000-00001E0C0000}"/>
    <cellStyle name="Millares 2 7 3 2 6 2" xfId="10364" xr:uid="{951C47AB-C59F-4180-A1CE-9E2C4E5E42E2}"/>
    <cellStyle name="Millares 2 7 3 2 6 3" xfId="6433" xr:uid="{8D9B31E2-CF6F-46F4-BCAD-6BC05306DCD5}"/>
    <cellStyle name="Millares 2 7 3 2 7" xfId="8425" xr:uid="{78A8C5CC-3D5A-4238-85E1-ACB9E3A2B029}"/>
    <cellStyle name="Millares 2 7 3 2 8" xfId="4492" xr:uid="{FF501AE2-E385-410D-8011-06B356FFC071}"/>
    <cellStyle name="Millares 2 7 3 3" xfId="3104" xr:uid="{00000000-0005-0000-0000-00001F0C0000}"/>
    <cellStyle name="Millares 2 7 3 3 2" xfId="3105" xr:uid="{00000000-0005-0000-0000-0000200C0000}"/>
    <cellStyle name="Millares 2 7 3 3 2 2" xfId="3106" xr:uid="{00000000-0005-0000-0000-0000210C0000}"/>
    <cellStyle name="Millares 2 7 3 3 2 2 2" xfId="3107" xr:uid="{00000000-0005-0000-0000-0000220C0000}"/>
    <cellStyle name="Millares 2 7 3 3 2 2 2 2" xfId="11753" xr:uid="{02A335B2-6DE3-4D3C-97BE-2D070A7C8BBE}"/>
    <cellStyle name="Millares 2 7 3 3 2 2 2 3" xfId="7822" xr:uid="{25ACA434-44DF-40BD-A14A-052A5E54B8C9}"/>
    <cellStyle name="Millares 2 7 3 3 2 2 3" xfId="9817" xr:uid="{69C31A26-607E-4908-A316-BB4FF6AD0128}"/>
    <cellStyle name="Millares 2 7 3 3 2 2 4" xfId="5885" xr:uid="{F8745E3A-F6F7-4427-A9C0-D088F127C547}"/>
    <cellStyle name="Millares 2 7 3 3 2 3" xfId="3108" xr:uid="{00000000-0005-0000-0000-0000230C0000}"/>
    <cellStyle name="Millares 2 7 3 3 2 3 2" xfId="10822" xr:uid="{A749EC68-0B0E-4DD7-9F30-C5DD1BCAA4BC}"/>
    <cellStyle name="Millares 2 7 3 3 2 3 3" xfId="6891" xr:uid="{795AB354-E989-44AF-9C9A-F88A0254A6C3}"/>
    <cellStyle name="Millares 2 7 3 3 2 4" xfId="8886" xr:uid="{7B2E2309-E505-4AC4-88C7-C346084BFB08}"/>
    <cellStyle name="Millares 2 7 3 3 2 5" xfId="4954" xr:uid="{EF3C9B45-073E-4BA7-AC61-1024BDCD29ED}"/>
    <cellStyle name="Millares 2 7 3 3 3" xfId="3109" xr:uid="{00000000-0005-0000-0000-0000240C0000}"/>
    <cellStyle name="Millares 2 7 3 3 3 2" xfId="3110" xr:uid="{00000000-0005-0000-0000-0000250C0000}"/>
    <cellStyle name="Millares 2 7 3 3 3 2 2" xfId="11295" xr:uid="{81820FED-D3DB-489C-9014-694D26228FB3}"/>
    <cellStyle name="Millares 2 7 3 3 3 2 3" xfId="7364" xr:uid="{9EE8EB55-B2B5-41EE-908B-6672B3A55AA6}"/>
    <cellStyle name="Millares 2 7 3 3 3 3" xfId="9359" xr:uid="{CA841CF0-B9EB-4DAE-9758-625D00569344}"/>
    <cellStyle name="Millares 2 7 3 3 3 4" xfId="5427" xr:uid="{A4F89442-E250-4C7B-B93C-F201B524E270}"/>
    <cellStyle name="Millares 2 7 3 3 4" xfId="3111" xr:uid="{00000000-0005-0000-0000-0000260C0000}"/>
    <cellStyle name="Millares 2 7 3 3 4 2" xfId="10367" xr:uid="{E3646776-F7CC-4A8E-8B24-326A581E3316}"/>
    <cellStyle name="Millares 2 7 3 3 4 3" xfId="6436" xr:uid="{D429B17D-48C3-4C00-8B08-9B7B1FEDA9FD}"/>
    <cellStyle name="Millares 2 7 3 3 5" xfId="8428" xr:uid="{69C5D8D0-744A-4860-8962-A178CEE92991}"/>
    <cellStyle name="Millares 2 7 3 3 6" xfId="4495" xr:uid="{A5EE9C6B-B2A5-44C0-AD32-44ECA89D315B}"/>
    <cellStyle name="Millares 2 7 3 4" xfId="3112" xr:uid="{00000000-0005-0000-0000-0000270C0000}"/>
    <cellStyle name="Millares 2 7 3 4 2" xfId="3113" xr:uid="{00000000-0005-0000-0000-0000280C0000}"/>
    <cellStyle name="Millares 2 7 3 4 2 2" xfId="3114" xr:uid="{00000000-0005-0000-0000-0000290C0000}"/>
    <cellStyle name="Millares 2 7 3 4 2 2 2" xfId="3115" xr:uid="{00000000-0005-0000-0000-00002A0C0000}"/>
    <cellStyle name="Millares 2 7 3 4 2 2 2 2" xfId="11754" xr:uid="{D9651006-8DD6-4540-9B13-0C508B69BE9D}"/>
    <cellStyle name="Millares 2 7 3 4 2 2 2 3" xfId="7823" xr:uid="{AF05E038-FFE3-40BA-A8A6-684E564F0302}"/>
    <cellStyle name="Millares 2 7 3 4 2 2 3" xfId="9818" xr:uid="{B1B8C969-8854-4AB0-9117-1E348D611D73}"/>
    <cellStyle name="Millares 2 7 3 4 2 2 4" xfId="5886" xr:uid="{3DA41CB8-40ED-4BE4-9418-98CE7309BF77}"/>
    <cellStyle name="Millares 2 7 3 4 2 3" xfId="3116" xr:uid="{00000000-0005-0000-0000-00002B0C0000}"/>
    <cellStyle name="Millares 2 7 3 4 2 3 2" xfId="10823" xr:uid="{CD4CC4E4-6281-4E23-982D-2C2189A332AC}"/>
    <cellStyle name="Millares 2 7 3 4 2 3 3" xfId="6892" xr:uid="{46A00846-3DF3-4E1F-97C0-D4EE91D723CF}"/>
    <cellStyle name="Millares 2 7 3 4 2 4" xfId="8887" xr:uid="{F3D589DB-D60D-4B4E-8283-410DC236E705}"/>
    <cellStyle name="Millares 2 7 3 4 2 5" xfId="4955" xr:uid="{8A30D97C-C088-44DA-BCA3-9DC7B58745A3}"/>
    <cellStyle name="Millares 2 7 3 4 3" xfId="3117" xr:uid="{00000000-0005-0000-0000-00002C0C0000}"/>
    <cellStyle name="Millares 2 7 3 4 3 2" xfId="3118" xr:uid="{00000000-0005-0000-0000-00002D0C0000}"/>
    <cellStyle name="Millares 2 7 3 4 3 2 2" xfId="11296" xr:uid="{1A155F56-1ED0-493D-B335-A11C9C8F365E}"/>
    <cellStyle name="Millares 2 7 3 4 3 2 3" xfId="7365" xr:uid="{3296CA13-36DB-4280-AE42-BE3CD2071770}"/>
    <cellStyle name="Millares 2 7 3 4 3 3" xfId="9360" xr:uid="{51A8AD93-4C46-4BE4-8FCD-6FDDC0AC7AD8}"/>
    <cellStyle name="Millares 2 7 3 4 3 4" xfId="5428" xr:uid="{7E4B38DF-A62C-4301-8832-71F934040ADB}"/>
    <cellStyle name="Millares 2 7 3 4 4" xfId="3119" xr:uid="{00000000-0005-0000-0000-00002E0C0000}"/>
    <cellStyle name="Millares 2 7 3 4 4 2" xfId="10368" xr:uid="{6FD05827-D157-482A-B25B-0EFD675DFEB4}"/>
    <cellStyle name="Millares 2 7 3 4 4 3" xfId="6437" xr:uid="{522299C4-A836-45AB-9B23-F0C345E510CF}"/>
    <cellStyle name="Millares 2 7 3 4 5" xfId="8429" xr:uid="{E9E3794A-3B9F-4821-ABEB-92F651282235}"/>
    <cellStyle name="Millares 2 7 3 4 6" xfId="4496" xr:uid="{C862434C-8523-4FA5-9EB4-00840C21D2A4}"/>
    <cellStyle name="Millares 2 7 3 5" xfId="3120" xr:uid="{00000000-0005-0000-0000-00002F0C0000}"/>
    <cellStyle name="Millares 2 7 3 5 2" xfId="3121" xr:uid="{00000000-0005-0000-0000-0000300C0000}"/>
    <cellStyle name="Millares 2 7 3 5 2 2" xfId="3122" xr:uid="{00000000-0005-0000-0000-0000310C0000}"/>
    <cellStyle name="Millares 2 7 3 5 2 2 2" xfId="11749" xr:uid="{76546616-58F5-445A-8A1B-973DD1D9262F}"/>
    <cellStyle name="Millares 2 7 3 5 2 2 3" xfId="7818" xr:uid="{FAA99321-C1FD-45FD-84BD-927377D94A7F}"/>
    <cellStyle name="Millares 2 7 3 5 2 3" xfId="9813" xr:uid="{32703FFB-CFD6-4F20-8E57-1C5EC28B4FE9}"/>
    <cellStyle name="Millares 2 7 3 5 2 4" xfId="5881" xr:uid="{98E96E11-DCA7-4C3E-9D22-DEC60A0AA612}"/>
    <cellStyle name="Millares 2 7 3 5 3" xfId="3123" xr:uid="{00000000-0005-0000-0000-0000320C0000}"/>
    <cellStyle name="Millares 2 7 3 5 3 2" xfId="10818" xr:uid="{8CA96AB9-29BF-4295-BE97-E3E40784826F}"/>
    <cellStyle name="Millares 2 7 3 5 3 3" xfId="6887" xr:uid="{5ED5E48B-41AB-429F-A03D-D026C146266E}"/>
    <cellStyle name="Millares 2 7 3 5 4" xfId="8882" xr:uid="{4D6BF90D-A572-4824-BDB6-7D10EDB530D2}"/>
    <cellStyle name="Millares 2 7 3 5 5" xfId="4950" xr:uid="{D9BB6EA9-B8B5-4ECB-823C-D5B2CFFEB4EB}"/>
    <cellStyle name="Millares 2 7 3 6" xfId="3124" xr:uid="{00000000-0005-0000-0000-0000330C0000}"/>
    <cellStyle name="Millares 2 7 3 6 2" xfId="3125" xr:uid="{00000000-0005-0000-0000-0000340C0000}"/>
    <cellStyle name="Millares 2 7 3 6 2 2" xfId="11291" xr:uid="{1CFD024B-D7E1-47D8-A772-2A4453B0D88B}"/>
    <cellStyle name="Millares 2 7 3 6 2 3" xfId="7360" xr:uid="{DB89CB7B-8688-40A9-885B-5860854DDFB0}"/>
    <cellStyle name="Millares 2 7 3 6 3" xfId="9355" xr:uid="{518A111E-16E5-4BBE-8418-77BF211461BB}"/>
    <cellStyle name="Millares 2 7 3 6 4" xfId="5423" xr:uid="{9C7A2095-433F-4D56-8A22-9ABCC5C893D9}"/>
    <cellStyle name="Millares 2 7 3 7" xfId="3126" xr:uid="{00000000-0005-0000-0000-0000350C0000}"/>
    <cellStyle name="Millares 2 7 3 7 2" xfId="10363" xr:uid="{1F7508A7-F628-49A1-B09D-2F8F15D68832}"/>
    <cellStyle name="Millares 2 7 3 7 3" xfId="6432" xr:uid="{A0323FC4-AF67-48A6-9A6A-9ED024C2ED90}"/>
    <cellStyle name="Millares 2 7 3 8" xfId="8424" xr:uid="{B7A4C493-7CF6-42EB-B9F1-C55E17EA51EE}"/>
    <cellStyle name="Millares 2 7 3 9" xfId="4491" xr:uid="{1B679091-B5DB-40AD-AF59-3A1E35108290}"/>
    <cellStyle name="Millares 2 7 4" xfId="3127" xr:uid="{00000000-0005-0000-0000-0000360C0000}"/>
    <cellStyle name="Millares 2 7 4 2" xfId="3128" xr:uid="{00000000-0005-0000-0000-0000370C0000}"/>
    <cellStyle name="Millares 2 7 4 2 2" xfId="3129" xr:uid="{00000000-0005-0000-0000-0000380C0000}"/>
    <cellStyle name="Millares 2 7 4 2 2 2" xfId="3130" xr:uid="{00000000-0005-0000-0000-0000390C0000}"/>
    <cellStyle name="Millares 2 7 4 2 2 2 2" xfId="3131" xr:uid="{00000000-0005-0000-0000-00003A0C0000}"/>
    <cellStyle name="Millares 2 7 4 2 2 2 2 2" xfId="3132" xr:uid="{00000000-0005-0000-0000-00003B0C0000}"/>
    <cellStyle name="Millares 2 7 4 2 2 2 2 2 2" xfId="11757" xr:uid="{BC8233A0-FBAB-4ACF-9023-F3A050B5FB94}"/>
    <cellStyle name="Millares 2 7 4 2 2 2 2 2 3" xfId="7826" xr:uid="{7B9B5423-A3D4-4BCF-9D1B-D454CF465490}"/>
    <cellStyle name="Millares 2 7 4 2 2 2 2 3" xfId="9821" xr:uid="{280DCB5F-A836-48E2-AC9A-2FE7674861DE}"/>
    <cellStyle name="Millares 2 7 4 2 2 2 2 4" xfId="5889" xr:uid="{7BFA1486-9FAF-443B-89DB-2CEFBAB02385}"/>
    <cellStyle name="Millares 2 7 4 2 2 2 3" xfId="3133" xr:uid="{00000000-0005-0000-0000-00003C0C0000}"/>
    <cellStyle name="Millares 2 7 4 2 2 2 3 2" xfId="10826" xr:uid="{BE059B7A-7910-4FB3-A09F-6DFAB60B36BC}"/>
    <cellStyle name="Millares 2 7 4 2 2 2 3 3" xfId="6895" xr:uid="{EB9A93BE-C0D1-47A4-83C2-7F6A8329AA3A}"/>
    <cellStyle name="Millares 2 7 4 2 2 2 4" xfId="8890" xr:uid="{898272B8-9786-45D2-90F5-63324559207F}"/>
    <cellStyle name="Millares 2 7 4 2 2 2 5" xfId="4958" xr:uid="{4B328B90-16F3-4F4C-836D-FEBD846994FF}"/>
    <cellStyle name="Millares 2 7 4 2 2 3" xfId="3134" xr:uid="{00000000-0005-0000-0000-00003D0C0000}"/>
    <cellStyle name="Millares 2 7 4 2 2 3 2" xfId="3135" xr:uid="{00000000-0005-0000-0000-00003E0C0000}"/>
    <cellStyle name="Millares 2 7 4 2 2 3 2 2" xfId="11299" xr:uid="{C8F09963-833C-4FA5-B1D1-E7D4B632BE6B}"/>
    <cellStyle name="Millares 2 7 4 2 2 3 2 3" xfId="7368" xr:uid="{3E8F4949-13AE-4BB2-B777-BF257B172AF7}"/>
    <cellStyle name="Millares 2 7 4 2 2 3 3" xfId="9363" xr:uid="{6AC03769-ED95-45B7-9D6F-03A8E34505DC}"/>
    <cellStyle name="Millares 2 7 4 2 2 3 4" xfId="5431" xr:uid="{2994D9FF-A752-4C8A-AD90-34C12E88FA33}"/>
    <cellStyle name="Millares 2 7 4 2 2 4" xfId="3136" xr:uid="{00000000-0005-0000-0000-00003F0C0000}"/>
    <cellStyle name="Millares 2 7 4 2 2 4 2" xfId="10371" xr:uid="{8ACB47D4-949F-43AE-8644-36489E0835D1}"/>
    <cellStyle name="Millares 2 7 4 2 2 4 3" xfId="6440" xr:uid="{563DC8C7-44E4-4504-A990-596C29A18598}"/>
    <cellStyle name="Millares 2 7 4 2 2 5" xfId="8432" xr:uid="{CE93DA24-5520-4C72-AD1C-4A59A553ADE1}"/>
    <cellStyle name="Millares 2 7 4 2 2 6" xfId="4499" xr:uid="{39D41581-68FF-4C31-B5CA-9F456AAA8EE9}"/>
    <cellStyle name="Millares 2 7 4 2 3" xfId="3137" xr:uid="{00000000-0005-0000-0000-0000400C0000}"/>
    <cellStyle name="Millares 2 7 4 2 3 2" xfId="3138" xr:uid="{00000000-0005-0000-0000-0000410C0000}"/>
    <cellStyle name="Millares 2 7 4 2 3 2 2" xfId="3139" xr:uid="{00000000-0005-0000-0000-0000420C0000}"/>
    <cellStyle name="Millares 2 7 4 2 3 2 2 2" xfId="3140" xr:uid="{00000000-0005-0000-0000-0000430C0000}"/>
    <cellStyle name="Millares 2 7 4 2 3 2 2 2 2" xfId="11758" xr:uid="{E5AC118B-D639-4FFC-8F93-064BEB30E84B}"/>
    <cellStyle name="Millares 2 7 4 2 3 2 2 2 3" xfId="7827" xr:uid="{6592FD92-F55D-472F-A843-1DA216CCE3D5}"/>
    <cellStyle name="Millares 2 7 4 2 3 2 2 3" xfId="9822" xr:uid="{3AAEF181-8ECD-410D-9049-D8F73B2E835E}"/>
    <cellStyle name="Millares 2 7 4 2 3 2 2 4" xfId="5890" xr:uid="{14E1D786-FE23-4E11-99BA-E9E6C13B6963}"/>
    <cellStyle name="Millares 2 7 4 2 3 2 3" xfId="3141" xr:uid="{00000000-0005-0000-0000-0000440C0000}"/>
    <cellStyle name="Millares 2 7 4 2 3 2 3 2" xfId="10827" xr:uid="{F356A550-83D6-439A-A0CF-0EB4B67E5DCE}"/>
    <cellStyle name="Millares 2 7 4 2 3 2 3 3" xfId="6896" xr:uid="{030B4C33-C940-4CE1-A41A-6552775AA4E2}"/>
    <cellStyle name="Millares 2 7 4 2 3 2 4" xfId="8891" xr:uid="{EC35EDF7-E941-49C7-BDF0-C931576C8A3D}"/>
    <cellStyle name="Millares 2 7 4 2 3 2 5" xfId="4959" xr:uid="{2B5963BB-4714-4AA1-8EDC-A98DBDC8D7B2}"/>
    <cellStyle name="Millares 2 7 4 2 3 3" xfId="3142" xr:uid="{00000000-0005-0000-0000-0000450C0000}"/>
    <cellStyle name="Millares 2 7 4 2 3 3 2" xfId="3143" xr:uid="{00000000-0005-0000-0000-0000460C0000}"/>
    <cellStyle name="Millares 2 7 4 2 3 3 2 2" xfId="11300" xr:uid="{EE927EB1-1BC1-4A5F-B84E-B2DE2ED1594B}"/>
    <cellStyle name="Millares 2 7 4 2 3 3 2 3" xfId="7369" xr:uid="{D9139CD0-B48A-4068-9BCB-73B7B3CB57C8}"/>
    <cellStyle name="Millares 2 7 4 2 3 3 3" xfId="9364" xr:uid="{B76A6C72-7CAD-4991-AC76-BF143D4A4204}"/>
    <cellStyle name="Millares 2 7 4 2 3 3 4" xfId="5432" xr:uid="{B6AEEB7D-9099-42F1-833C-DDFBA8375A28}"/>
    <cellStyle name="Millares 2 7 4 2 3 4" xfId="3144" xr:uid="{00000000-0005-0000-0000-0000470C0000}"/>
    <cellStyle name="Millares 2 7 4 2 3 4 2" xfId="10372" xr:uid="{55772BFD-DDFB-47A2-8404-0AEC644DD056}"/>
    <cellStyle name="Millares 2 7 4 2 3 4 3" xfId="6441" xr:uid="{67F4ACEE-C32E-4DF0-8AA6-FE4AAFC63E30}"/>
    <cellStyle name="Millares 2 7 4 2 3 5" xfId="8433" xr:uid="{502CCA1E-16BA-4FF2-95E3-260F4EC6C816}"/>
    <cellStyle name="Millares 2 7 4 2 3 6" xfId="4500" xr:uid="{1A509FFB-8702-4F50-9FC5-F9476C3A9B33}"/>
    <cellStyle name="Millares 2 7 4 2 4" xfId="3145" xr:uid="{00000000-0005-0000-0000-0000480C0000}"/>
    <cellStyle name="Millares 2 7 4 2 4 2" xfId="3146" xr:uid="{00000000-0005-0000-0000-0000490C0000}"/>
    <cellStyle name="Millares 2 7 4 2 4 2 2" xfId="3147" xr:uid="{00000000-0005-0000-0000-00004A0C0000}"/>
    <cellStyle name="Millares 2 7 4 2 4 2 2 2" xfId="11756" xr:uid="{C0DD641D-6D7F-4FD4-9A44-C5EBE6E0C435}"/>
    <cellStyle name="Millares 2 7 4 2 4 2 2 3" xfId="7825" xr:uid="{7511E5E9-3AED-4C93-8AD0-4C7722ADF02D}"/>
    <cellStyle name="Millares 2 7 4 2 4 2 3" xfId="9820" xr:uid="{84138A9E-8C57-4249-9CF4-D29AF1ABDE8A}"/>
    <cellStyle name="Millares 2 7 4 2 4 2 4" xfId="5888" xr:uid="{92EE4133-EF36-42D8-B55F-470803CBAD68}"/>
    <cellStyle name="Millares 2 7 4 2 4 3" xfId="3148" xr:uid="{00000000-0005-0000-0000-00004B0C0000}"/>
    <cellStyle name="Millares 2 7 4 2 4 3 2" xfId="10825" xr:uid="{B842585A-3424-4682-A895-9653AF2AF30E}"/>
    <cellStyle name="Millares 2 7 4 2 4 3 3" xfId="6894" xr:uid="{690F37AC-D78C-4C4B-8900-013CB4D58EB8}"/>
    <cellStyle name="Millares 2 7 4 2 4 4" xfId="8889" xr:uid="{9F96ADC4-54D1-40CE-BD89-6242BBF5E0D1}"/>
    <cellStyle name="Millares 2 7 4 2 4 5" xfId="4957" xr:uid="{CDFEA914-2FE4-41F5-AB35-43EE462C7EC7}"/>
    <cellStyle name="Millares 2 7 4 2 5" xfId="3149" xr:uid="{00000000-0005-0000-0000-00004C0C0000}"/>
    <cellStyle name="Millares 2 7 4 2 5 2" xfId="3150" xr:uid="{00000000-0005-0000-0000-00004D0C0000}"/>
    <cellStyle name="Millares 2 7 4 2 5 2 2" xfId="11298" xr:uid="{9610C51D-016C-426D-B2ED-A3D2F63617D6}"/>
    <cellStyle name="Millares 2 7 4 2 5 2 3" xfId="7367" xr:uid="{61BBE0EB-87D3-4317-97B0-325D86FE77AE}"/>
    <cellStyle name="Millares 2 7 4 2 5 3" xfId="9362" xr:uid="{40A1BC47-25BC-4945-9421-9F9271172063}"/>
    <cellStyle name="Millares 2 7 4 2 5 4" xfId="5430" xr:uid="{10A6D26E-DA65-4845-AC96-B553D290B469}"/>
    <cellStyle name="Millares 2 7 4 2 6" xfId="3151" xr:uid="{00000000-0005-0000-0000-00004E0C0000}"/>
    <cellStyle name="Millares 2 7 4 2 6 2" xfId="10370" xr:uid="{C22044F5-C0AE-481B-99BA-B0CFFAACCB82}"/>
    <cellStyle name="Millares 2 7 4 2 6 3" xfId="6439" xr:uid="{C876B480-B2E0-48D0-BFB4-7EFFC72FDDB8}"/>
    <cellStyle name="Millares 2 7 4 2 7" xfId="8431" xr:uid="{2CA0999E-F9BB-46C6-B6CC-515D12F98B78}"/>
    <cellStyle name="Millares 2 7 4 2 8" xfId="4498" xr:uid="{B1D9159B-680A-4113-86E4-39D2F5B0B1B7}"/>
    <cellStyle name="Millares 2 7 4 3" xfId="3152" xr:uid="{00000000-0005-0000-0000-00004F0C0000}"/>
    <cellStyle name="Millares 2 7 4 3 2" xfId="3153" xr:uid="{00000000-0005-0000-0000-0000500C0000}"/>
    <cellStyle name="Millares 2 7 4 3 2 2" xfId="3154" xr:uid="{00000000-0005-0000-0000-0000510C0000}"/>
    <cellStyle name="Millares 2 7 4 3 2 2 2" xfId="3155" xr:uid="{00000000-0005-0000-0000-0000520C0000}"/>
    <cellStyle name="Millares 2 7 4 3 2 2 2 2" xfId="11759" xr:uid="{E886018D-7431-4260-AA35-F26020E84580}"/>
    <cellStyle name="Millares 2 7 4 3 2 2 2 3" xfId="7828" xr:uid="{75E17CB9-EAE0-440F-823B-DCC9534521AA}"/>
    <cellStyle name="Millares 2 7 4 3 2 2 3" xfId="9823" xr:uid="{207B7E1A-5064-40DD-A9D4-AF24F9D7DC9B}"/>
    <cellStyle name="Millares 2 7 4 3 2 2 4" xfId="5891" xr:uid="{3056FD39-7EB9-487F-9328-F968B1606D61}"/>
    <cellStyle name="Millares 2 7 4 3 2 3" xfId="3156" xr:uid="{00000000-0005-0000-0000-0000530C0000}"/>
    <cellStyle name="Millares 2 7 4 3 2 3 2" xfId="10828" xr:uid="{CA3F8539-A2D4-43E4-B698-06CA167B1279}"/>
    <cellStyle name="Millares 2 7 4 3 2 3 3" xfId="6897" xr:uid="{5BE93F79-5C54-4356-A530-EABFC60F2A8A}"/>
    <cellStyle name="Millares 2 7 4 3 2 4" xfId="8892" xr:uid="{6A87701B-B022-44BE-84A8-7D7A8FE1167D}"/>
    <cellStyle name="Millares 2 7 4 3 2 5" xfId="4960" xr:uid="{EA2ED015-880E-49ED-B096-139A492965F5}"/>
    <cellStyle name="Millares 2 7 4 3 3" xfId="3157" xr:uid="{00000000-0005-0000-0000-0000540C0000}"/>
    <cellStyle name="Millares 2 7 4 3 3 2" xfId="3158" xr:uid="{00000000-0005-0000-0000-0000550C0000}"/>
    <cellStyle name="Millares 2 7 4 3 3 2 2" xfId="11301" xr:uid="{2B4F36CC-3D41-4234-B5DE-260D18AD187F}"/>
    <cellStyle name="Millares 2 7 4 3 3 2 3" xfId="7370" xr:uid="{150ED3F7-BFB6-4FF8-B0C2-BDD88994D811}"/>
    <cellStyle name="Millares 2 7 4 3 3 3" xfId="9365" xr:uid="{35E70CC5-8A34-4CF0-B1B7-0F5ECB95D413}"/>
    <cellStyle name="Millares 2 7 4 3 3 4" xfId="5433" xr:uid="{D9EC127C-F7F0-45D3-8F13-68C0F5288395}"/>
    <cellStyle name="Millares 2 7 4 3 4" xfId="3159" xr:uid="{00000000-0005-0000-0000-0000560C0000}"/>
    <cellStyle name="Millares 2 7 4 3 4 2" xfId="10373" xr:uid="{618D1210-5F16-4F99-A7DA-1A86639E3B57}"/>
    <cellStyle name="Millares 2 7 4 3 4 3" xfId="6442" xr:uid="{69D9D6C0-70E6-44E8-B380-66818B860E7C}"/>
    <cellStyle name="Millares 2 7 4 3 5" xfId="8434" xr:uid="{7CBBC9AF-1D71-40FB-A47F-3D938F24DCA3}"/>
    <cellStyle name="Millares 2 7 4 3 6" xfId="4501" xr:uid="{AAA810FC-98E7-45F3-BA3F-22CBE60A6C82}"/>
    <cellStyle name="Millares 2 7 4 4" xfId="3160" xr:uid="{00000000-0005-0000-0000-0000570C0000}"/>
    <cellStyle name="Millares 2 7 4 4 2" xfId="3161" xr:uid="{00000000-0005-0000-0000-0000580C0000}"/>
    <cellStyle name="Millares 2 7 4 4 2 2" xfId="3162" xr:uid="{00000000-0005-0000-0000-0000590C0000}"/>
    <cellStyle name="Millares 2 7 4 4 2 2 2" xfId="3163" xr:uid="{00000000-0005-0000-0000-00005A0C0000}"/>
    <cellStyle name="Millares 2 7 4 4 2 2 2 2" xfId="11760" xr:uid="{0875439F-23F5-4A82-8F39-E4C9625653C7}"/>
    <cellStyle name="Millares 2 7 4 4 2 2 2 3" xfId="7829" xr:uid="{6585AAE1-D016-4EEF-9CF2-B2309537B1DA}"/>
    <cellStyle name="Millares 2 7 4 4 2 2 3" xfId="9824" xr:uid="{649AED2B-7118-4F3D-8D7B-B07DDD7FE2C7}"/>
    <cellStyle name="Millares 2 7 4 4 2 2 4" xfId="5892" xr:uid="{A3CD29F3-21F1-4244-91D9-367B74A00D51}"/>
    <cellStyle name="Millares 2 7 4 4 2 3" xfId="3164" xr:uid="{00000000-0005-0000-0000-00005B0C0000}"/>
    <cellStyle name="Millares 2 7 4 4 2 3 2" xfId="10829" xr:uid="{FD067ACE-B1F3-4A5B-97B8-8669CFDC4F65}"/>
    <cellStyle name="Millares 2 7 4 4 2 3 3" xfId="6898" xr:uid="{5D07F967-EC86-4040-8275-256AAF090774}"/>
    <cellStyle name="Millares 2 7 4 4 2 4" xfId="8893" xr:uid="{BCD2B797-58EF-47F8-9219-FC87DE2E1D6C}"/>
    <cellStyle name="Millares 2 7 4 4 2 5" xfId="4961" xr:uid="{771DC4C9-CD45-44BF-946C-C85FD80639F8}"/>
    <cellStyle name="Millares 2 7 4 4 3" xfId="3165" xr:uid="{00000000-0005-0000-0000-00005C0C0000}"/>
    <cellStyle name="Millares 2 7 4 4 3 2" xfId="3166" xr:uid="{00000000-0005-0000-0000-00005D0C0000}"/>
    <cellStyle name="Millares 2 7 4 4 3 2 2" xfId="11302" xr:uid="{75E88E79-1558-4ECC-B50F-138F4F2A2C8C}"/>
    <cellStyle name="Millares 2 7 4 4 3 2 3" xfId="7371" xr:uid="{B3F5A8AF-062D-4796-A205-586DDBC5C626}"/>
    <cellStyle name="Millares 2 7 4 4 3 3" xfId="9366" xr:uid="{892A6A9D-A5A2-46AB-87B3-BCA5D26D365F}"/>
    <cellStyle name="Millares 2 7 4 4 3 4" xfId="5434" xr:uid="{8B1C3410-7CAF-42A5-8E30-81ACDA97CA8A}"/>
    <cellStyle name="Millares 2 7 4 4 4" xfId="3167" xr:uid="{00000000-0005-0000-0000-00005E0C0000}"/>
    <cellStyle name="Millares 2 7 4 4 4 2" xfId="10374" xr:uid="{E7510F10-1C7D-4138-AA06-C8C698BAAB61}"/>
    <cellStyle name="Millares 2 7 4 4 4 3" xfId="6443" xr:uid="{940FF9E1-26DD-41FA-8666-EAA1BBC80DBB}"/>
    <cellStyle name="Millares 2 7 4 4 5" xfId="8435" xr:uid="{E933A4E6-1F3F-431E-9D65-CC922232B827}"/>
    <cellStyle name="Millares 2 7 4 4 6" xfId="4502" xr:uid="{F838FA6F-C097-4D0E-B68D-524B02B5DA1C}"/>
    <cellStyle name="Millares 2 7 4 5" xfId="3168" xr:uid="{00000000-0005-0000-0000-00005F0C0000}"/>
    <cellStyle name="Millares 2 7 4 5 2" xfId="3169" xr:uid="{00000000-0005-0000-0000-0000600C0000}"/>
    <cellStyle name="Millares 2 7 4 5 2 2" xfId="3170" xr:uid="{00000000-0005-0000-0000-0000610C0000}"/>
    <cellStyle name="Millares 2 7 4 5 2 2 2" xfId="11755" xr:uid="{6CA88D32-76AE-4EAF-970B-86524FA0DED8}"/>
    <cellStyle name="Millares 2 7 4 5 2 2 3" xfId="7824" xr:uid="{B01E6F72-9396-4AA0-B92B-7E374C17B62A}"/>
    <cellStyle name="Millares 2 7 4 5 2 3" xfId="9819" xr:uid="{CA90EB35-6E64-4CB8-BA79-78F976EDB655}"/>
    <cellStyle name="Millares 2 7 4 5 2 4" xfId="5887" xr:uid="{F3A6E07E-98EE-4408-A6D1-E35DB142403F}"/>
    <cellStyle name="Millares 2 7 4 5 3" xfId="3171" xr:uid="{00000000-0005-0000-0000-0000620C0000}"/>
    <cellStyle name="Millares 2 7 4 5 3 2" xfId="10824" xr:uid="{9A42CB44-C950-4161-8853-34C30BD3F7B5}"/>
    <cellStyle name="Millares 2 7 4 5 3 3" xfId="6893" xr:uid="{FA1135BB-7194-4FD3-9080-A426E47C8E85}"/>
    <cellStyle name="Millares 2 7 4 5 4" xfId="8888" xr:uid="{FF35820A-643B-469F-B06E-5D2A5EF17340}"/>
    <cellStyle name="Millares 2 7 4 5 5" xfId="4956" xr:uid="{7202089F-0A22-469F-A287-CCE64E17D6D3}"/>
    <cellStyle name="Millares 2 7 4 6" xfId="3172" xr:uid="{00000000-0005-0000-0000-0000630C0000}"/>
    <cellStyle name="Millares 2 7 4 6 2" xfId="3173" xr:uid="{00000000-0005-0000-0000-0000640C0000}"/>
    <cellStyle name="Millares 2 7 4 6 2 2" xfId="11297" xr:uid="{C646274A-6E91-42AE-BD31-00B01AA052D8}"/>
    <cellStyle name="Millares 2 7 4 6 2 3" xfId="7366" xr:uid="{CDBD825A-A530-4F6C-B3B2-84C976DD9B49}"/>
    <cellStyle name="Millares 2 7 4 6 3" xfId="9361" xr:uid="{4345EAFC-4540-4D50-8A6C-B4F20CB8088A}"/>
    <cellStyle name="Millares 2 7 4 6 4" xfId="5429" xr:uid="{A458EA33-F3C7-4433-A4C0-79F9C6CD9831}"/>
    <cellStyle name="Millares 2 7 4 7" xfId="3174" xr:uid="{00000000-0005-0000-0000-0000650C0000}"/>
    <cellStyle name="Millares 2 7 4 7 2" xfId="10369" xr:uid="{62947A35-73BB-41FA-9093-28102B2D27FD}"/>
    <cellStyle name="Millares 2 7 4 7 3" xfId="6438" xr:uid="{0BDE2801-D12E-4EC8-9A51-AD22A274B9D6}"/>
    <cellStyle name="Millares 2 7 4 8" xfId="8430" xr:uid="{850C3992-DB6C-4DCE-95B3-425875C1D795}"/>
    <cellStyle name="Millares 2 7 4 9" xfId="4497" xr:uid="{914E5853-88D1-4C37-8322-080903709A0C}"/>
    <cellStyle name="Millares 2 7 5" xfId="3175" xr:uid="{00000000-0005-0000-0000-0000660C0000}"/>
    <cellStyle name="Millares 2 7 5 2" xfId="3176" xr:uid="{00000000-0005-0000-0000-0000670C0000}"/>
    <cellStyle name="Millares 2 7 5 2 2" xfId="3177" xr:uid="{00000000-0005-0000-0000-0000680C0000}"/>
    <cellStyle name="Millares 2 7 5 2 2 2" xfId="3178" xr:uid="{00000000-0005-0000-0000-0000690C0000}"/>
    <cellStyle name="Millares 2 7 5 2 2 2 2" xfId="3179" xr:uid="{00000000-0005-0000-0000-00006A0C0000}"/>
    <cellStyle name="Millares 2 7 5 2 2 2 2 2" xfId="11762" xr:uid="{5F4436D3-EB53-4088-B41D-B0EB6CB90F0D}"/>
    <cellStyle name="Millares 2 7 5 2 2 2 2 3" xfId="7831" xr:uid="{8DC0B629-5FA4-4549-B2CF-38C3E4A1973F}"/>
    <cellStyle name="Millares 2 7 5 2 2 2 3" xfId="9826" xr:uid="{98C403D7-7817-40BD-A506-01E5D2D17100}"/>
    <cellStyle name="Millares 2 7 5 2 2 2 4" xfId="5894" xr:uid="{080D5520-1282-4372-98F0-17D138B84638}"/>
    <cellStyle name="Millares 2 7 5 2 2 3" xfId="3180" xr:uid="{00000000-0005-0000-0000-00006B0C0000}"/>
    <cellStyle name="Millares 2 7 5 2 2 3 2" xfId="10831" xr:uid="{DBC29388-BFE8-4529-B882-1F08279A7778}"/>
    <cellStyle name="Millares 2 7 5 2 2 3 3" xfId="6900" xr:uid="{9EDFA5B0-E526-40D8-AA01-D927DCECA071}"/>
    <cellStyle name="Millares 2 7 5 2 2 4" xfId="8895" xr:uid="{D8D37D2B-DFE2-4CBF-B4B1-82AD436FDF1C}"/>
    <cellStyle name="Millares 2 7 5 2 2 5" xfId="4963" xr:uid="{F4727F7C-C125-44B0-B886-0977E9CA14AF}"/>
    <cellStyle name="Millares 2 7 5 2 3" xfId="3181" xr:uid="{00000000-0005-0000-0000-00006C0C0000}"/>
    <cellStyle name="Millares 2 7 5 2 3 2" xfId="3182" xr:uid="{00000000-0005-0000-0000-00006D0C0000}"/>
    <cellStyle name="Millares 2 7 5 2 3 2 2" xfId="11304" xr:uid="{54BDFB35-6F12-4679-A874-1C35D6960E1A}"/>
    <cellStyle name="Millares 2 7 5 2 3 2 3" xfId="7373" xr:uid="{127AB323-4AC1-481C-ACF7-C45191044EE3}"/>
    <cellStyle name="Millares 2 7 5 2 3 3" xfId="9368" xr:uid="{DE6E5E40-55AC-4551-A731-46289DF033A6}"/>
    <cellStyle name="Millares 2 7 5 2 3 4" xfId="5436" xr:uid="{64F4107E-4681-476D-BCEF-AD36E65D039B}"/>
    <cellStyle name="Millares 2 7 5 2 4" xfId="3183" xr:uid="{00000000-0005-0000-0000-00006E0C0000}"/>
    <cellStyle name="Millares 2 7 5 2 4 2" xfId="10376" xr:uid="{0DA81043-C905-4FE4-B7B5-2E061EEC4738}"/>
    <cellStyle name="Millares 2 7 5 2 4 3" xfId="6445" xr:uid="{0C5EC186-D86D-4BF0-B4C1-3E411AD6C0A5}"/>
    <cellStyle name="Millares 2 7 5 2 5" xfId="8437" xr:uid="{97602188-5C31-4C62-969D-10DB2DD57011}"/>
    <cellStyle name="Millares 2 7 5 2 6" xfId="4504" xr:uid="{83A74636-B9CB-469C-9839-CB65AB62BDF5}"/>
    <cellStyle name="Millares 2 7 5 3" xfId="3184" xr:uid="{00000000-0005-0000-0000-00006F0C0000}"/>
    <cellStyle name="Millares 2 7 5 3 2" xfId="3185" xr:uid="{00000000-0005-0000-0000-0000700C0000}"/>
    <cellStyle name="Millares 2 7 5 3 2 2" xfId="3186" xr:uid="{00000000-0005-0000-0000-0000710C0000}"/>
    <cellStyle name="Millares 2 7 5 3 2 2 2" xfId="3187" xr:uid="{00000000-0005-0000-0000-0000720C0000}"/>
    <cellStyle name="Millares 2 7 5 3 2 2 2 2" xfId="11763" xr:uid="{287601A8-201C-421A-A10E-32423E4E2DC1}"/>
    <cellStyle name="Millares 2 7 5 3 2 2 2 3" xfId="7832" xr:uid="{514119F3-A89F-49C1-A42C-8713AE57F97A}"/>
    <cellStyle name="Millares 2 7 5 3 2 2 3" xfId="9827" xr:uid="{19CF4145-DE17-4B7E-A8EF-13D94B1DD167}"/>
    <cellStyle name="Millares 2 7 5 3 2 2 4" xfId="5895" xr:uid="{79731164-53F7-48BE-A094-F6944EDE9A16}"/>
    <cellStyle name="Millares 2 7 5 3 2 3" xfId="3188" xr:uid="{00000000-0005-0000-0000-0000730C0000}"/>
    <cellStyle name="Millares 2 7 5 3 2 3 2" xfId="10832" xr:uid="{B58E170D-D176-47CB-B838-DD3D9999D84B}"/>
    <cellStyle name="Millares 2 7 5 3 2 3 3" xfId="6901" xr:uid="{4C41364E-2D8E-4A15-9C0D-D460FDA7CFCB}"/>
    <cellStyle name="Millares 2 7 5 3 2 4" xfId="8896" xr:uid="{41C4CA72-2B6D-4100-BC89-CE8318BF3B10}"/>
    <cellStyle name="Millares 2 7 5 3 2 5" xfId="4964" xr:uid="{2FA7A889-3E7D-4D76-824E-8F753BCABD7A}"/>
    <cellStyle name="Millares 2 7 5 3 3" xfId="3189" xr:uid="{00000000-0005-0000-0000-0000740C0000}"/>
    <cellStyle name="Millares 2 7 5 3 3 2" xfId="3190" xr:uid="{00000000-0005-0000-0000-0000750C0000}"/>
    <cellStyle name="Millares 2 7 5 3 3 2 2" xfId="11305" xr:uid="{629A4AA1-F8CD-49A3-AE1F-80B55988BE1D}"/>
    <cellStyle name="Millares 2 7 5 3 3 2 3" xfId="7374" xr:uid="{5B81F549-A4BD-402A-AB49-6447C18D9378}"/>
    <cellStyle name="Millares 2 7 5 3 3 3" xfId="9369" xr:uid="{0A339BFA-3B2F-4E2B-BD7C-ED810FAB9402}"/>
    <cellStyle name="Millares 2 7 5 3 3 4" xfId="5437" xr:uid="{C833E508-EF93-4E4B-9150-D5E44A2A6799}"/>
    <cellStyle name="Millares 2 7 5 3 4" xfId="3191" xr:uid="{00000000-0005-0000-0000-0000760C0000}"/>
    <cellStyle name="Millares 2 7 5 3 4 2" xfId="10377" xr:uid="{D0502D2A-FAC0-4051-98E2-A93CB98C6B3C}"/>
    <cellStyle name="Millares 2 7 5 3 4 3" xfId="6446" xr:uid="{158398D8-5649-466E-83A9-DAE240830EE8}"/>
    <cellStyle name="Millares 2 7 5 3 5" xfId="8438" xr:uid="{8B30409E-3F5E-496C-8D74-C145748449E2}"/>
    <cellStyle name="Millares 2 7 5 3 6" xfId="4505" xr:uid="{E621C062-316A-4580-90EE-0BDCE3626F06}"/>
    <cellStyle name="Millares 2 7 5 4" xfId="3192" xr:uid="{00000000-0005-0000-0000-0000770C0000}"/>
    <cellStyle name="Millares 2 7 5 4 2" xfId="3193" xr:uid="{00000000-0005-0000-0000-0000780C0000}"/>
    <cellStyle name="Millares 2 7 5 4 2 2" xfId="3194" xr:uid="{00000000-0005-0000-0000-0000790C0000}"/>
    <cellStyle name="Millares 2 7 5 4 2 2 2" xfId="11761" xr:uid="{BD3EE0D6-96D5-4E78-A5E2-B186D9C74A13}"/>
    <cellStyle name="Millares 2 7 5 4 2 2 3" xfId="7830" xr:uid="{FE3AF342-A0DD-4E1A-8E5A-F53D56AF3212}"/>
    <cellStyle name="Millares 2 7 5 4 2 3" xfId="9825" xr:uid="{172B2940-3031-4BEF-899C-7DC77F7B62E0}"/>
    <cellStyle name="Millares 2 7 5 4 2 4" xfId="5893" xr:uid="{D904E928-2946-4564-A127-F01601923AF7}"/>
    <cellStyle name="Millares 2 7 5 4 3" xfId="3195" xr:uid="{00000000-0005-0000-0000-00007A0C0000}"/>
    <cellStyle name="Millares 2 7 5 4 3 2" xfId="10830" xr:uid="{D3D0A2F6-9F76-477A-A9D9-61D445150443}"/>
    <cellStyle name="Millares 2 7 5 4 3 3" xfId="6899" xr:uid="{D3AFE730-2694-4C45-8AE8-0EF86EF2717E}"/>
    <cellStyle name="Millares 2 7 5 4 4" xfId="8894" xr:uid="{90C45514-3CB2-4D31-9AFD-FCF76EABB480}"/>
    <cellStyle name="Millares 2 7 5 4 5" xfId="4962" xr:uid="{A69AFAFD-F08A-4DC6-815F-78B9F490B6ED}"/>
    <cellStyle name="Millares 2 7 5 5" xfId="3196" xr:uid="{00000000-0005-0000-0000-00007B0C0000}"/>
    <cellStyle name="Millares 2 7 5 5 2" xfId="3197" xr:uid="{00000000-0005-0000-0000-00007C0C0000}"/>
    <cellStyle name="Millares 2 7 5 5 2 2" xfId="11303" xr:uid="{B10A5EA7-C335-482A-A1EC-D1EEF86A9F73}"/>
    <cellStyle name="Millares 2 7 5 5 2 3" xfId="7372" xr:uid="{CA983A20-BDFE-4A26-8597-2FDA9D565BEC}"/>
    <cellStyle name="Millares 2 7 5 5 3" xfId="9367" xr:uid="{1D7C7533-468A-435D-A886-C0BDEA3B9694}"/>
    <cellStyle name="Millares 2 7 5 5 4" xfId="5435" xr:uid="{F75E82FF-163B-4900-8D74-F2882D84CAE6}"/>
    <cellStyle name="Millares 2 7 5 6" xfId="3198" xr:uid="{00000000-0005-0000-0000-00007D0C0000}"/>
    <cellStyle name="Millares 2 7 5 6 2" xfId="10375" xr:uid="{C7CE1E71-4C2B-4422-971B-B7E0C186ED88}"/>
    <cellStyle name="Millares 2 7 5 6 3" xfId="6444" xr:uid="{371C9CB2-5F2B-48C4-8688-A59BFB4EAF51}"/>
    <cellStyle name="Millares 2 7 5 7" xfId="8436" xr:uid="{585825D6-E0DA-4832-95A0-30FFC27E645D}"/>
    <cellStyle name="Millares 2 7 5 8" xfId="4503" xr:uid="{76E1740C-1B20-4A21-884A-6BC95A6BAFFE}"/>
    <cellStyle name="Millares 2 7 6" xfId="3199" xr:uid="{00000000-0005-0000-0000-00007E0C0000}"/>
    <cellStyle name="Millares 2 7 6 2" xfId="3200" xr:uid="{00000000-0005-0000-0000-00007F0C0000}"/>
    <cellStyle name="Millares 2 7 6 2 2" xfId="3201" xr:uid="{00000000-0005-0000-0000-0000800C0000}"/>
    <cellStyle name="Millares 2 7 6 2 2 2" xfId="3202" xr:uid="{00000000-0005-0000-0000-0000810C0000}"/>
    <cellStyle name="Millares 2 7 6 2 2 2 2" xfId="11764" xr:uid="{DBA42CAB-B26F-446F-9FCC-8E34CD67B15D}"/>
    <cellStyle name="Millares 2 7 6 2 2 2 3" xfId="7833" xr:uid="{7B2DF246-845A-40D0-A163-7C10538239AF}"/>
    <cellStyle name="Millares 2 7 6 2 2 3" xfId="9828" xr:uid="{38255004-FAB9-4003-9F56-E22E0C84101F}"/>
    <cellStyle name="Millares 2 7 6 2 2 4" xfId="5896" xr:uid="{D0F452A6-829A-4687-B47E-CD18E30C95F0}"/>
    <cellStyle name="Millares 2 7 6 2 3" xfId="3203" xr:uid="{00000000-0005-0000-0000-0000820C0000}"/>
    <cellStyle name="Millares 2 7 6 2 3 2" xfId="10833" xr:uid="{3580FC8F-E849-4AAB-B847-20B6B8F86DFF}"/>
    <cellStyle name="Millares 2 7 6 2 3 3" xfId="6902" xr:uid="{8012B446-823C-4441-95E3-B0D65FF995FB}"/>
    <cellStyle name="Millares 2 7 6 2 4" xfId="8897" xr:uid="{A2375321-CB36-402D-8EF2-C72912E5B578}"/>
    <cellStyle name="Millares 2 7 6 2 5" xfId="4965" xr:uid="{BED06106-0CE4-44BD-8188-D2FE3C74C8F2}"/>
    <cellStyle name="Millares 2 7 6 3" xfId="3204" xr:uid="{00000000-0005-0000-0000-0000830C0000}"/>
    <cellStyle name="Millares 2 7 6 3 2" xfId="3205" xr:uid="{00000000-0005-0000-0000-0000840C0000}"/>
    <cellStyle name="Millares 2 7 6 3 2 2" xfId="11306" xr:uid="{1AEC362A-5C99-4B26-88BC-044D372F5682}"/>
    <cellStyle name="Millares 2 7 6 3 2 3" xfId="7375" xr:uid="{4B0CB7B8-BDF9-45B6-AF7C-26771D41F9D2}"/>
    <cellStyle name="Millares 2 7 6 3 3" xfId="9370" xr:uid="{CF25A1C1-CA5D-4E3A-8EFD-9512BD37C996}"/>
    <cellStyle name="Millares 2 7 6 3 4" xfId="5438" xr:uid="{C9ABD5AD-E24A-48E0-BBA5-BACBFB7B1C22}"/>
    <cellStyle name="Millares 2 7 6 4" xfId="3206" xr:uid="{00000000-0005-0000-0000-0000850C0000}"/>
    <cellStyle name="Millares 2 7 6 4 2" xfId="10378" xr:uid="{4024B4D6-2368-4F71-B12D-1B779E76462C}"/>
    <cellStyle name="Millares 2 7 6 4 3" xfId="6447" xr:uid="{DF44B872-ABEB-4FBB-9672-F8D896DEE911}"/>
    <cellStyle name="Millares 2 7 6 5" xfId="8439" xr:uid="{9B4CF9C7-6A78-4337-9F4D-F955DA64C13B}"/>
    <cellStyle name="Millares 2 7 6 6" xfId="4506" xr:uid="{B2CA99DE-F121-4FB0-86AE-9C33241F9860}"/>
    <cellStyle name="Millares 2 7 7" xfId="3207" xr:uid="{00000000-0005-0000-0000-0000860C0000}"/>
    <cellStyle name="Millares 2 7 7 2" xfId="3208" xr:uid="{00000000-0005-0000-0000-0000870C0000}"/>
    <cellStyle name="Millares 2 7 7 2 2" xfId="3209" xr:uid="{00000000-0005-0000-0000-0000880C0000}"/>
    <cellStyle name="Millares 2 7 7 2 2 2" xfId="3210" xr:uid="{00000000-0005-0000-0000-0000890C0000}"/>
    <cellStyle name="Millares 2 7 7 2 2 2 2" xfId="11765" xr:uid="{1CC20A4A-377E-4A38-8A37-59E4ADC27AED}"/>
    <cellStyle name="Millares 2 7 7 2 2 2 3" xfId="7834" xr:uid="{0FC068AA-091F-4A20-92D8-3D971484E034}"/>
    <cellStyle name="Millares 2 7 7 2 2 3" xfId="9829" xr:uid="{849A68E3-E6C4-4D8E-A5F8-16B26FDA528A}"/>
    <cellStyle name="Millares 2 7 7 2 2 4" xfId="5897" xr:uid="{91D18415-1B88-4563-A389-7153851DDF69}"/>
    <cellStyle name="Millares 2 7 7 2 3" xfId="3211" xr:uid="{00000000-0005-0000-0000-00008A0C0000}"/>
    <cellStyle name="Millares 2 7 7 2 3 2" xfId="10834" xr:uid="{E99FA1A6-66F2-456F-B155-1C9EEBEC966E}"/>
    <cellStyle name="Millares 2 7 7 2 3 3" xfId="6903" xr:uid="{64F6D391-C15E-4D0A-B444-378D23A307D4}"/>
    <cellStyle name="Millares 2 7 7 2 4" xfId="8898" xr:uid="{933A6E52-8486-4B22-B99B-6251F7857C22}"/>
    <cellStyle name="Millares 2 7 7 2 5" xfId="4966" xr:uid="{5893EA70-1538-49DA-89BE-6526E0DEB77D}"/>
    <cellStyle name="Millares 2 7 7 3" xfId="3212" xr:uid="{00000000-0005-0000-0000-00008B0C0000}"/>
    <cellStyle name="Millares 2 7 7 3 2" xfId="3213" xr:uid="{00000000-0005-0000-0000-00008C0C0000}"/>
    <cellStyle name="Millares 2 7 7 3 2 2" xfId="11307" xr:uid="{68E40931-1513-4F80-BEA4-8AF6BC36020D}"/>
    <cellStyle name="Millares 2 7 7 3 2 3" xfId="7376" xr:uid="{1D189263-95A4-4959-9353-396572181D2B}"/>
    <cellStyle name="Millares 2 7 7 3 3" xfId="9371" xr:uid="{D1383889-F002-40AF-AE66-1190E4BB1B6B}"/>
    <cellStyle name="Millares 2 7 7 3 4" xfId="5439" xr:uid="{6C149FF1-1ABF-4749-BDB7-ED377CFA468D}"/>
    <cellStyle name="Millares 2 7 7 4" xfId="3214" xr:uid="{00000000-0005-0000-0000-00008D0C0000}"/>
    <cellStyle name="Millares 2 7 7 4 2" xfId="10379" xr:uid="{5E50FDA0-2A3D-4511-9D7A-D13AB5AA2D08}"/>
    <cellStyle name="Millares 2 7 7 4 3" xfId="6448" xr:uid="{FE04EBFA-0BF1-4F74-8679-5B91C60388FD}"/>
    <cellStyle name="Millares 2 7 7 5" xfId="8440" xr:uid="{FA42C459-47E1-4772-B4C0-1AEC5488654E}"/>
    <cellStyle name="Millares 2 7 7 6" xfId="4507" xr:uid="{FDC1363B-7E0A-413B-9BDE-CCD78486F6E4}"/>
    <cellStyle name="Millares 2 7 8" xfId="3215" xr:uid="{00000000-0005-0000-0000-00008E0C0000}"/>
    <cellStyle name="Millares 2 7 8 2" xfId="3216" xr:uid="{00000000-0005-0000-0000-00008F0C0000}"/>
    <cellStyle name="Millares 2 7 8 2 2" xfId="3217" xr:uid="{00000000-0005-0000-0000-0000900C0000}"/>
    <cellStyle name="Millares 2 7 8 2 2 2" xfId="11742" xr:uid="{3EA02718-E2CB-4879-84D5-3492A965C5FF}"/>
    <cellStyle name="Millares 2 7 8 2 2 3" xfId="7811" xr:uid="{30C26516-DF9D-4C6C-AD27-C115B65A9D9E}"/>
    <cellStyle name="Millares 2 7 8 2 3" xfId="9806" xr:uid="{E2C19169-CA40-4C46-B24C-EF6603777B32}"/>
    <cellStyle name="Millares 2 7 8 2 4" xfId="5874" xr:uid="{5825E332-6B08-4E9D-AE8F-AEF7A67EE1DF}"/>
    <cellStyle name="Millares 2 7 8 3" xfId="3218" xr:uid="{00000000-0005-0000-0000-0000910C0000}"/>
    <cellStyle name="Millares 2 7 8 3 2" xfId="10811" xr:uid="{00F790A8-C41F-48CA-A21F-6B3D57B13ADD}"/>
    <cellStyle name="Millares 2 7 8 3 3" xfId="6880" xr:uid="{D5048A48-D916-4FCE-B086-77EB166C9BC6}"/>
    <cellStyle name="Millares 2 7 8 4" xfId="8875" xr:uid="{7763F382-1DD8-4C43-81D7-CDD87F721F45}"/>
    <cellStyle name="Millares 2 7 8 5" xfId="4943" xr:uid="{7249F3E2-8406-4C81-9DF9-F55AC5770E76}"/>
    <cellStyle name="Millares 2 7 9" xfId="3219" xr:uid="{00000000-0005-0000-0000-0000920C0000}"/>
    <cellStyle name="Millares 2 7 9 2" xfId="3220" xr:uid="{00000000-0005-0000-0000-0000930C0000}"/>
    <cellStyle name="Millares 2 7 9 2 2" xfId="11284" xr:uid="{818F87C9-B3C3-4187-9F3E-22E5CFBC058E}"/>
    <cellStyle name="Millares 2 7 9 2 3" xfId="7353" xr:uid="{6C9570B8-10C8-475D-B0AD-927224AE85C3}"/>
    <cellStyle name="Millares 2 7 9 3" xfId="9348" xr:uid="{7A1129B9-37DB-46DC-BD49-1BC348476FF3}"/>
    <cellStyle name="Millares 2 7 9 4" xfId="5416" xr:uid="{6FFF2C86-9614-4FD7-AE77-F882BBF32791}"/>
    <cellStyle name="Millares 2 8" xfId="3221" xr:uid="{00000000-0005-0000-0000-0000940C0000}"/>
    <cellStyle name="Millares 2 8 10" xfId="3222" xr:uid="{00000000-0005-0000-0000-0000950C0000}"/>
    <cellStyle name="Millares 2 8 10 2" xfId="10380" xr:uid="{BB90CBB8-3579-417B-8726-648815923860}"/>
    <cellStyle name="Millares 2 8 10 3" xfId="6449" xr:uid="{311E97C3-5BC9-4382-8CDE-77ADD852E6AD}"/>
    <cellStyle name="Millares 2 8 11" xfId="8441" xr:uid="{BECDD0D5-8CE6-4452-B98A-CEB61D4DA239}"/>
    <cellStyle name="Millares 2 8 12" xfId="4508" xr:uid="{F3156AD9-725F-4B6A-9651-A5CC7ACCD315}"/>
    <cellStyle name="Millares 2 8 2" xfId="3223" xr:uid="{00000000-0005-0000-0000-0000960C0000}"/>
    <cellStyle name="Millares 2 8 2 2" xfId="3224" xr:uid="{00000000-0005-0000-0000-0000970C0000}"/>
    <cellStyle name="Millares 2 8 2 2 2" xfId="3225" xr:uid="{00000000-0005-0000-0000-0000980C0000}"/>
    <cellStyle name="Millares 2 8 2 2 2 2" xfId="3226" xr:uid="{00000000-0005-0000-0000-0000990C0000}"/>
    <cellStyle name="Millares 2 8 2 2 2 2 2" xfId="3227" xr:uid="{00000000-0005-0000-0000-00009A0C0000}"/>
    <cellStyle name="Millares 2 8 2 2 2 2 2 2" xfId="3228" xr:uid="{00000000-0005-0000-0000-00009B0C0000}"/>
    <cellStyle name="Millares 2 8 2 2 2 2 2 2 2" xfId="11769" xr:uid="{9F5BC824-BF83-4CF9-A927-BB447D1C0CF8}"/>
    <cellStyle name="Millares 2 8 2 2 2 2 2 2 3" xfId="7838" xr:uid="{5B5A4D00-4622-4484-8CF6-0DF6AF04895E}"/>
    <cellStyle name="Millares 2 8 2 2 2 2 2 3" xfId="9833" xr:uid="{BE46D931-4F27-43FF-8D29-6AD811488FAF}"/>
    <cellStyle name="Millares 2 8 2 2 2 2 2 4" xfId="5901" xr:uid="{643E5F89-6F42-49C2-ADC9-E74E60D424E6}"/>
    <cellStyle name="Millares 2 8 2 2 2 2 3" xfId="3229" xr:uid="{00000000-0005-0000-0000-00009C0C0000}"/>
    <cellStyle name="Millares 2 8 2 2 2 2 3 2" xfId="10838" xr:uid="{E1EE2A1F-9591-4364-BAD9-88D4B0F9519C}"/>
    <cellStyle name="Millares 2 8 2 2 2 2 3 3" xfId="6907" xr:uid="{F3BB13BA-2021-4FB8-9FE9-A148E7735265}"/>
    <cellStyle name="Millares 2 8 2 2 2 2 4" xfId="8902" xr:uid="{F97C3F48-C2F1-4013-BD65-8E323F2DDF97}"/>
    <cellStyle name="Millares 2 8 2 2 2 2 5" xfId="4970" xr:uid="{3DD8CC00-C757-477E-8E2F-BC22AEA5A6DF}"/>
    <cellStyle name="Millares 2 8 2 2 2 3" xfId="3230" xr:uid="{00000000-0005-0000-0000-00009D0C0000}"/>
    <cellStyle name="Millares 2 8 2 2 2 3 2" xfId="3231" xr:uid="{00000000-0005-0000-0000-00009E0C0000}"/>
    <cellStyle name="Millares 2 8 2 2 2 3 2 2" xfId="11311" xr:uid="{CBF5325C-0A0E-4348-8C7E-6EA817C92470}"/>
    <cellStyle name="Millares 2 8 2 2 2 3 2 3" xfId="7380" xr:uid="{F1D03D66-B5E0-4793-B2AF-EBD4891B4ED4}"/>
    <cellStyle name="Millares 2 8 2 2 2 3 3" xfId="9375" xr:uid="{0C612493-5782-48C8-B075-D5A3F9C742F5}"/>
    <cellStyle name="Millares 2 8 2 2 2 3 4" xfId="5443" xr:uid="{1B43E374-8008-4CE4-BD1A-64DCCF91103B}"/>
    <cellStyle name="Millares 2 8 2 2 2 4" xfId="3232" xr:uid="{00000000-0005-0000-0000-00009F0C0000}"/>
    <cellStyle name="Millares 2 8 2 2 2 4 2" xfId="10383" xr:uid="{EADDD256-98C5-4012-A4AE-7DB51B1C586F}"/>
    <cellStyle name="Millares 2 8 2 2 2 4 3" xfId="6452" xr:uid="{7F53A284-D558-4D2B-B5CE-84C12AF289EE}"/>
    <cellStyle name="Millares 2 8 2 2 2 5" xfId="8444" xr:uid="{4F9EB265-6C18-439D-9C44-2B201AF1E225}"/>
    <cellStyle name="Millares 2 8 2 2 2 6" xfId="4511" xr:uid="{DF6C1D91-4F47-4F9B-B3B9-B1CC65617756}"/>
    <cellStyle name="Millares 2 8 2 2 3" xfId="3233" xr:uid="{00000000-0005-0000-0000-0000A00C0000}"/>
    <cellStyle name="Millares 2 8 2 2 3 2" xfId="3234" xr:uid="{00000000-0005-0000-0000-0000A10C0000}"/>
    <cellStyle name="Millares 2 8 2 2 3 2 2" xfId="3235" xr:uid="{00000000-0005-0000-0000-0000A20C0000}"/>
    <cellStyle name="Millares 2 8 2 2 3 2 2 2" xfId="3236" xr:uid="{00000000-0005-0000-0000-0000A30C0000}"/>
    <cellStyle name="Millares 2 8 2 2 3 2 2 2 2" xfId="11770" xr:uid="{813FCEB4-CE71-42AE-8C8E-3C1CB40739CA}"/>
    <cellStyle name="Millares 2 8 2 2 3 2 2 2 3" xfId="7839" xr:uid="{24BECF62-53DA-4B68-9D71-D4783F2769A9}"/>
    <cellStyle name="Millares 2 8 2 2 3 2 2 3" xfId="9834" xr:uid="{D7D2B529-555D-44EE-B9BB-A2051F336967}"/>
    <cellStyle name="Millares 2 8 2 2 3 2 2 4" xfId="5902" xr:uid="{4FBC3725-3398-4B75-BE8E-00BB0BE7AEC5}"/>
    <cellStyle name="Millares 2 8 2 2 3 2 3" xfId="3237" xr:uid="{00000000-0005-0000-0000-0000A40C0000}"/>
    <cellStyle name="Millares 2 8 2 2 3 2 3 2" xfId="10839" xr:uid="{5C802C3A-01C8-4FC6-ADE6-8F448B9138C7}"/>
    <cellStyle name="Millares 2 8 2 2 3 2 3 3" xfId="6908" xr:uid="{8DB09F39-AC16-4140-9589-80C536266424}"/>
    <cellStyle name="Millares 2 8 2 2 3 2 4" xfId="8903" xr:uid="{77363772-B432-4C29-AEDF-194E00C7548D}"/>
    <cellStyle name="Millares 2 8 2 2 3 2 5" xfId="4971" xr:uid="{EDAE2E1D-2C69-4AB0-84F7-3E995DFC325A}"/>
    <cellStyle name="Millares 2 8 2 2 3 3" xfId="3238" xr:uid="{00000000-0005-0000-0000-0000A50C0000}"/>
    <cellStyle name="Millares 2 8 2 2 3 3 2" xfId="3239" xr:uid="{00000000-0005-0000-0000-0000A60C0000}"/>
    <cellStyle name="Millares 2 8 2 2 3 3 2 2" xfId="11312" xr:uid="{66951D50-5174-4887-A99E-EBF80C42D91E}"/>
    <cellStyle name="Millares 2 8 2 2 3 3 2 3" xfId="7381" xr:uid="{772B73E0-4E3A-4943-A5BB-472F341C7E78}"/>
    <cellStyle name="Millares 2 8 2 2 3 3 3" xfId="9376" xr:uid="{8CAFCEB1-3578-4544-B237-CD0A53957F03}"/>
    <cellStyle name="Millares 2 8 2 2 3 3 4" xfId="5444" xr:uid="{4CB380EA-62C3-4517-BA3E-E3ED6DD27402}"/>
    <cellStyle name="Millares 2 8 2 2 3 4" xfId="3240" xr:uid="{00000000-0005-0000-0000-0000A70C0000}"/>
    <cellStyle name="Millares 2 8 2 2 3 4 2" xfId="10384" xr:uid="{B4D1D1B3-15C5-4568-AC6F-298D59B1BDB3}"/>
    <cellStyle name="Millares 2 8 2 2 3 4 3" xfId="6453" xr:uid="{00DED3EF-0F1B-447F-AF9D-637883E954B1}"/>
    <cellStyle name="Millares 2 8 2 2 3 5" xfId="8445" xr:uid="{57E89621-6AA6-4222-B25C-A3F4A20A93A5}"/>
    <cellStyle name="Millares 2 8 2 2 3 6" xfId="4512" xr:uid="{DB89E13A-D54F-46D8-9CEA-F47402D6FFAB}"/>
    <cellStyle name="Millares 2 8 2 2 4" xfId="3241" xr:uid="{00000000-0005-0000-0000-0000A80C0000}"/>
    <cellStyle name="Millares 2 8 2 2 4 2" xfId="3242" xr:uid="{00000000-0005-0000-0000-0000A90C0000}"/>
    <cellStyle name="Millares 2 8 2 2 4 2 2" xfId="3243" xr:uid="{00000000-0005-0000-0000-0000AA0C0000}"/>
    <cellStyle name="Millares 2 8 2 2 4 2 2 2" xfId="11768" xr:uid="{360ACFD3-FA13-4C5B-AC4C-3465DD47C08C}"/>
    <cellStyle name="Millares 2 8 2 2 4 2 2 3" xfId="7837" xr:uid="{385E583B-9B09-47DB-8757-C8F7FA324A2C}"/>
    <cellStyle name="Millares 2 8 2 2 4 2 3" xfId="9832" xr:uid="{F17C3BBA-42E0-4169-ADBD-1447E79A2728}"/>
    <cellStyle name="Millares 2 8 2 2 4 2 4" xfId="5900" xr:uid="{0ED2CF11-4E4E-4DB0-B35E-778DC0404640}"/>
    <cellStyle name="Millares 2 8 2 2 4 3" xfId="3244" xr:uid="{00000000-0005-0000-0000-0000AB0C0000}"/>
    <cellStyle name="Millares 2 8 2 2 4 3 2" xfId="10837" xr:uid="{B4D35B22-D576-43B0-915F-3CC2AB5629B5}"/>
    <cellStyle name="Millares 2 8 2 2 4 3 3" xfId="6906" xr:uid="{879FC078-8172-4030-97B0-47C0F35FF3EB}"/>
    <cellStyle name="Millares 2 8 2 2 4 4" xfId="8901" xr:uid="{6F8534EC-E0FB-41F6-BECA-15492A64A953}"/>
    <cellStyle name="Millares 2 8 2 2 4 5" xfId="4969" xr:uid="{D9F55078-FD03-4DDB-A9E3-D0818C1B7F65}"/>
    <cellStyle name="Millares 2 8 2 2 5" xfId="3245" xr:uid="{00000000-0005-0000-0000-0000AC0C0000}"/>
    <cellStyle name="Millares 2 8 2 2 5 2" xfId="3246" xr:uid="{00000000-0005-0000-0000-0000AD0C0000}"/>
    <cellStyle name="Millares 2 8 2 2 5 2 2" xfId="11310" xr:uid="{1D5E5550-FABF-4A49-8F27-C204CA8AD337}"/>
    <cellStyle name="Millares 2 8 2 2 5 2 3" xfId="7379" xr:uid="{D73E641D-A638-49F8-AB7A-52715A7DFECF}"/>
    <cellStyle name="Millares 2 8 2 2 5 3" xfId="9374" xr:uid="{957DB83E-F87F-4555-AB6D-78A12E7F8DCB}"/>
    <cellStyle name="Millares 2 8 2 2 5 4" xfId="5442" xr:uid="{92AE1348-F2FC-4F6B-A47A-53EB1D1C40A7}"/>
    <cellStyle name="Millares 2 8 2 2 6" xfId="3247" xr:uid="{00000000-0005-0000-0000-0000AE0C0000}"/>
    <cellStyle name="Millares 2 8 2 2 6 2" xfId="10382" xr:uid="{91ED618F-44ED-47E6-968D-B8B5CE53A4B3}"/>
    <cellStyle name="Millares 2 8 2 2 6 3" xfId="6451" xr:uid="{77175458-A7B2-4EF4-8D71-0BDA2C75171B}"/>
    <cellStyle name="Millares 2 8 2 2 7" xfId="8443" xr:uid="{4A9DEEB6-D57A-4822-9F62-1884BF084BC9}"/>
    <cellStyle name="Millares 2 8 2 2 8" xfId="4510" xr:uid="{2531E069-7D99-41A6-BAD9-B4A3811D1225}"/>
    <cellStyle name="Millares 2 8 2 3" xfId="3248" xr:uid="{00000000-0005-0000-0000-0000AF0C0000}"/>
    <cellStyle name="Millares 2 8 2 3 2" xfId="3249" xr:uid="{00000000-0005-0000-0000-0000B00C0000}"/>
    <cellStyle name="Millares 2 8 2 3 2 2" xfId="3250" xr:uid="{00000000-0005-0000-0000-0000B10C0000}"/>
    <cellStyle name="Millares 2 8 2 3 2 2 2" xfId="3251" xr:uid="{00000000-0005-0000-0000-0000B20C0000}"/>
    <cellStyle name="Millares 2 8 2 3 2 2 2 2" xfId="11771" xr:uid="{71FD29F1-9BEE-4E1B-9AC6-C998C1456F70}"/>
    <cellStyle name="Millares 2 8 2 3 2 2 2 3" xfId="7840" xr:uid="{4FBAB848-32A4-49EF-B096-FF6780225E0B}"/>
    <cellStyle name="Millares 2 8 2 3 2 2 3" xfId="9835" xr:uid="{667012D7-B3CE-4650-9173-42420865C8DF}"/>
    <cellStyle name="Millares 2 8 2 3 2 2 4" xfId="5903" xr:uid="{F1F7F241-C5F7-4459-A78D-A34A112445DB}"/>
    <cellStyle name="Millares 2 8 2 3 2 3" xfId="3252" xr:uid="{00000000-0005-0000-0000-0000B30C0000}"/>
    <cellStyle name="Millares 2 8 2 3 2 3 2" xfId="10840" xr:uid="{73BF72DF-10AD-4EA8-8EF7-8A95AA664131}"/>
    <cellStyle name="Millares 2 8 2 3 2 3 3" xfId="6909" xr:uid="{7E5B7956-4F26-4CCA-B14F-839CCA5BF575}"/>
    <cellStyle name="Millares 2 8 2 3 2 4" xfId="8904" xr:uid="{AB04E649-7875-431F-8E6A-40A746E40B51}"/>
    <cellStyle name="Millares 2 8 2 3 2 5" xfId="4972" xr:uid="{431EC8E4-3826-4E51-B811-89E952AB23B8}"/>
    <cellStyle name="Millares 2 8 2 3 3" xfId="3253" xr:uid="{00000000-0005-0000-0000-0000B40C0000}"/>
    <cellStyle name="Millares 2 8 2 3 3 2" xfId="3254" xr:uid="{00000000-0005-0000-0000-0000B50C0000}"/>
    <cellStyle name="Millares 2 8 2 3 3 2 2" xfId="11313" xr:uid="{BE4670F0-18F1-4550-AF75-B51916594574}"/>
    <cellStyle name="Millares 2 8 2 3 3 2 3" xfId="7382" xr:uid="{D814B29B-CB5E-4D77-998F-DDA3E2F19FAE}"/>
    <cellStyle name="Millares 2 8 2 3 3 3" xfId="9377" xr:uid="{31B42327-A065-4771-8FEA-F6D74F8C6C42}"/>
    <cellStyle name="Millares 2 8 2 3 3 4" xfId="5445" xr:uid="{01C60731-14AC-44AE-BBB2-97414F1C4BA1}"/>
    <cellStyle name="Millares 2 8 2 3 4" xfId="3255" xr:uid="{00000000-0005-0000-0000-0000B60C0000}"/>
    <cellStyle name="Millares 2 8 2 3 4 2" xfId="10385" xr:uid="{37146CBE-93DB-4C24-B011-734177848FEA}"/>
    <cellStyle name="Millares 2 8 2 3 4 3" xfId="6454" xr:uid="{E349682B-208A-4CF2-84C1-F487CDEE85B6}"/>
    <cellStyle name="Millares 2 8 2 3 5" xfId="8446" xr:uid="{7B865927-68B6-47EA-A94A-43703A5DCD1C}"/>
    <cellStyle name="Millares 2 8 2 3 6" xfId="4513" xr:uid="{BBCDCEDA-E11F-4B01-8987-CE70C9BCE687}"/>
    <cellStyle name="Millares 2 8 2 4" xfId="3256" xr:uid="{00000000-0005-0000-0000-0000B70C0000}"/>
    <cellStyle name="Millares 2 8 2 4 2" xfId="3257" xr:uid="{00000000-0005-0000-0000-0000B80C0000}"/>
    <cellStyle name="Millares 2 8 2 4 2 2" xfId="3258" xr:uid="{00000000-0005-0000-0000-0000B90C0000}"/>
    <cellStyle name="Millares 2 8 2 4 2 2 2" xfId="3259" xr:uid="{00000000-0005-0000-0000-0000BA0C0000}"/>
    <cellStyle name="Millares 2 8 2 4 2 2 2 2" xfId="11772" xr:uid="{7D339259-84FA-470D-8C2E-A7EC43A40DF1}"/>
    <cellStyle name="Millares 2 8 2 4 2 2 2 3" xfId="7841" xr:uid="{70951398-1BEC-49D9-A5C5-3D7B6C04842B}"/>
    <cellStyle name="Millares 2 8 2 4 2 2 3" xfId="9836" xr:uid="{0E2703BA-5DB4-4253-972C-E62C9C008487}"/>
    <cellStyle name="Millares 2 8 2 4 2 2 4" xfId="5904" xr:uid="{35292A9A-709F-4B16-A51D-B92973866BE1}"/>
    <cellStyle name="Millares 2 8 2 4 2 3" xfId="3260" xr:uid="{00000000-0005-0000-0000-0000BB0C0000}"/>
    <cellStyle name="Millares 2 8 2 4 2 3 2" xfId="10841" xr:uid="{7E811C8A-3695-437A-B0C4-FD32E098DE98}"/>
    <cellStyle name="Millares 2 8 2 4 2 3 3" xfId="6910" xr:uid="{99A8F3CB-CAEA-453A-AF2B-2534F794C6EC}"/>
    <cellStyle name="Millares 2 8 2 4 2 4" xfId="8905" xr:uid="{73FCBC79-0B18-490E-AF78-15E0340FD82C}"/>
    <cellStyle name="Millares 2 8 2 4 2 5" xfId="4973" xr:uid="{3CB5B369-BD06-43C7-8339-56798CD2104A}"/>
    <cellStyle name="Millares 2 8 2 4 3" xfId="3261" xr:uid="{00000000-0005-0000-0000-0000BC0C0000}"/>
    <cellStyle name="Millares 2 8 2 4 3 2" xfId="3262" xr:uid="{00000000-0005-0000-0000-0000BD0C0000}"/>
    <cellStyle name="Millares 2 8 2 4 3 2 2" xfId="11314" xr:uid="{FE1CB7B4-3A7F-4315-9C14-B61000AD7E22}"/>
    <cellStyle name="Millares 2 8 2 4 3 2 3" xfId="7383" xr:uid="{A42C6087-D039-44F1-879B-5EEAA27D6730}"/>
    <cellStyle name="Millares 2 8 2 4 3 3" xfId="9378" xr:uid="{59B16755-942F-4DBE-B053-05F1608EEFFD}"/>
    <cellStyle name="Millares 2 8 2 4 3 4" xfId="5446" xr:uid="{6090EEB0-9877-4766-B168-B8AAD5AFAB86}"/>
    <cellStyle name="Millares 2 8 2 4 4" xfId="3263" xr:uid="{00000000-0005-0000-0000-0000BE0C0000}"/>
    <cellStyle name="Millares 2 8 2 4 4 2" xfId="10386" xr:uid="{114BC9AB-49DB-4684-BBDA-5261F09ED8AF}"/>
    <cellStyle name="Millares 2 8 2 4 4 3" xfId="6455" xr:uid="{08EADB24-5123-424E-B9F1-166492CC6B51}"/>
    <cellStyle name="Millares 2 8 2 4 5" xfId="8447" xr:uid="{92E9F875-37B9-4FEB-B6E4-F28C218A578F}"/>
    <cellStyle name="Millares 2 8 2 4 6" xfId="4514" xr:uid="{3994A5B0-98EF-4074-9F18-D1B236451134}"/>
    <cellStyle name="Millares 2 8 2 5" xfId="3264" xr:uid="{00000000-0005-0000-0000-0000BF0C0000}"/>
    <cellStyle name="Millares 2 8 2 5 2" xfId="3265" xr:uid="{00000000-0005-0000-0000-0000C00C0000}"/>
    <cellStyle name="Millares 2 8 2 5 2 2" xfId="3266" xr:uid="{00000000-0005-0000-0000-0000C10C0000}"/>
    <cellStyle name="Millares 2 8 2 5 2 2 2" xfId="11767" xr:uid="{DD9E0E38-A184-487F-95C7-1F4027217708}"/>
    <cellStyle name="Millares 2 8 2 5 2 2 3" xfId="7836" xr:uid="{4829B33D-8148-46AB-B662-423545884B0F}"/>
    <cellStyle name="Millares 2 8 2 5 2 3" xfId="9831" xr:uid="{A6C4B59F-9774-4449-B906-95B3A2426985}"/>
    <cellStyle name="Millares 2 8 2 5 2 4" xfId="5899" xr:uid="{2666498F-D96C-48A8-9952-127B6EB81645}"/>
    <cellStyle name="Millares 2 8 2 5 3" xfId="3267" xr:uid="{00000000-0005-0000-0000-0000C20C0000}"/>
    <cellStyle name="Millares 2 8 2 5 3 2" xfId="10836" xr:uid="{C26E48FB-7402-44C1-A9C6-83430A70DE39}"/>
    <cellStyle name="Millares 2 8 2 5 3 3" xfId="6905" xr:uid="{422A4200-DF27-4BCC-92F2-3303FC45B8AC}"/>
    <cellStyle name="Millares 2 8 2 5 4" xfId="8900" xr:uid="{3EA46F35-B388-4A31-8CB2-44A175ACC3A8}"/>
    <cellStyle name="Millares 2 8 2 5 5" xfId="4968" xr:uid="{ECC62682-749E-4425-99A2-C32DEC66FAEA}"/>
    <cellStyle name="Millares 2 8 2 6" xfId="3268" xr:uid="{00000000-0005-0000-0000-0000C30C0000}"/>
    <cellStyle name="Millares 2 8 2 6 2" xfId="3269" xr:uid="{00000000-0005-0000-0000-0000C40C0000}"/>
    <cellStyle name="Millares 2 8 2 6 2 2" xfId="11309" xr:uid="{BC9FAE17-E107-4854-92E3-3C327E4B6E77}"/>
    <cellStyle name="Millares 2 8 2 6 2 3" xfId="7378" xr:uid="{34724754-637B-473B-945E-DD95F32A584C}"/>
    <cellStyle name="Millares 2 8 2 6 3" xfId="9373" xr:uid="{CBCD78D7-5D18-4431-93E4-FAAD4E98E556}"/>
    <cellStyle name="Millares 2 8 2 6 4" xfId="5441" xr:uid="{AEC24F9D-5E13-4F8D-8819-9E61F0A8C2B1}"/>
    <cellStyle name="Millares 2 8 2 7" xfId="3270" xr:uid="{00000000-0005-0000-0000-0000C50C0000}"/>
    <cellStyle name="Millares 2 8 2 7 2" xfId="10381" xr:uid="{4860F766-0AB7-45CE-8DE4-8691C24B3CBD}"/>
    <cellStyle name="Millares 2 8 2 7 3" xfId="6450" xr:uid="{065D46C1-442B-4133-ADBB-A44A37419E9F}"/>
    <cellStyle name="Millares 2 8 2 8" xfId="8442" xr:uid="{D3FC9896-BF13-48CB-BB6E-D7C7523F80CE}"/>
    <cellStyle name="Millares 2 8 2 9" xfId="4509" xr:uid="{745D8E38-D053-404D-A328-F7F4F770A8E2}"/>
    <cellStyle name="Millares 2 8 3" xfId="3271" xr:uid="{00000000-0005-0000-0000-0000C60C0000}"/>
    <cellStyle name="Millares 2 8 3 2" xfId="3272" xr:uid="{00000000-0005-0000-0000-0000C70C0000}"/>
    <cellStyle name="Millares 2 8 3 2 2" xfId="3273" xr:uid="{00000000-0005-0000-0000-0000C80C0000}"/>
    <cellStyle name="Millares 2 8 3 2 2 2" xfId="3274" xr:uid="{00000000-0005-0000-0000-0000C90C0000}"/>
    <cellStyle name="Millares 2 8 3 2 2 2 2" xfId="3275" xr:uid="{00000000-0005-0000-0000-0000CA0C0000}"/>
    <cellStyle name="Millares 2 8 3 2 2 2 2 2" xfId="3276" xr:uid="{00000000-0005-0000-0000-0000CB0C0000}"/>
    <cellStyle name="Millares 2 8 3 2 2 2 2 2 2" xfId="11775" xr:uid="{ABD23501-C86D-411A-8E28-5A0DFE2250F2}"/>
    <cellStyle name="Millares 2 8 3 2 2 2 2 2 3" xfId="7844" xr:uid="{B59F1749-6FF1-4BB7-89DF-CE5A6842C6C7}"/>
    <cellStyle name="Millares 2 8 3 2 2 2 2 3" xfId="9839" xr:uid="{BAD355C4-CEDB-4282-87A6-BBBC0652EE37}"/>
    <cellStyle name="Millares 2 8 3 2 2 2 2 4" xfId="5907" xr:uid="{C9CB9267-6676-405E-B16D-9769C18DE564}"/>
    <cellStyle name="Millares 2 8 3 2 2 2 3" xfId="3277" xr:uid="{00000000-0005-0000-0000-0000CC0C0000}"/>
    <cellStyle name="Millares 2 8 3 2 2 2 3 2" xfId="10844" xr:uid="{CDF348B8-147A-48D9-BE6F-FA2B6CF0AA35}"/>
    <cellStyle name="Millares 2 8 3 2 2 2 3 3" xfId="6913" xr:uid="{DC9CC528-3698-4728-B1B1-7568535AAB11}"/>
    <cellStyle name="Millares 2 8 3 2 2 2 4" xfId="8908" xr:uid="{955B0C0E-B719-4661-BF8B-7978A9C77AEE}"/>
    <cellStyle name="Millares 2 8 3 2 2 2 5" xfId="4976" xr:uid="{B90B37A6-9B32-465E-B675-7B630AC537C5}"/>
    <cellStyle name="Millares 2 8 3 2 2 3" xfId="3278" xr:uid="{00000000-0005-0000-0000-0000CD0C0000}"/>
    <cellStyle name="Millares 2 8 3 2 2 3 2" xfId="3279" xr:uid="{00000000-0005-0000-0000-0000CE0C0000}"/>
    <cellStyle name="Millares 2 8 3 2 2 3 2 2" xfId="11317" xr:uid="{0D54CC7D-A16A-482B-90F2-266C3A5FBA54}"/>
    <cellStyle name="Millares 2 8 3 2 2 3 2 3" xfId="7386" xr:uid="{5CFD344F-5F8D-44CD-A786-CD815167BE07}"/>
    <cellStyle name="Millares 2 8 3 2 2 3 3" xfId="9381" xr:uid="{91365A28-EDA7-47AE-B89C-79FB3BFA1546}"/>
    <cellStyle name="Millares 2 8 3 2 2 3 4" xfId="5449" xr:uid="{12917BB6-07C4-4362-AF9F-9CD4F22E655D}"/>
    <cellStyle name="Millares 2 8 3 2 2 4" xfId="3280" xr:uid="{00000000-0005-0000-0000-0000CF0C0000}"/>
    <cellStyle name="Millares 2 8 3 2 2 4 2" xfId="10389" xr:uid="{CF05C0C9-F35C-46F1-8059-BC5F2064D3D6}"/>
    <cellStyle name="Millares 2 8 3 2 2 4 3" xfId="6458" xr:uid="{85AEFA24-6031-4F32-B939-C801E8CBDB34}"/>
    <cellStyle name="Millares 2 8 3 2 2 5" xfId="8450" xr:uid="{3FD239F1-6D2D-47FF-9C45-3165FDBBF669}"/>
    <cellStyle name="Millares 2 8 3 2 2 6" xfId="4517" xr:uid="{2B882501-BD8C-4BDF-8938-8B3A886A9956}"/>
    <cellStyle name="Millares 2 8 3 2 3" xfId="3281" xr:uid="{00000000-0005-0000-0000-0000D00C0000}"/>
    <cellStyle name="Millares 2 8 3 2 3 2" xfId="3282" xr:uid="{00000000-0005-0000-0000-0000D10C0000}"/>
    <cellStyle name="Millares 2 8 3 2 3 2 2" xfId="3283" xr:uid="{00000000-0005-0000-0000-0000D20C0000}"/>
    <cellStyle name="Millares 2 8 3 2 3 2 2 2" xfId="3284" xr:uid="{00000000-0005-0000-0000-0000D30C0000}"/>
    <cellStyle name="Millares 2 8 3 2 3 2 2 2 2" xfId="11776" xr:uid="{C4018411-2A14-4A8F-8A95-6CD37AAF1101}"/>
    <cellStyle name="Millares 2 8 3 2 3 2 2 2 3" xfId="7845" xr:uid="{164B34D3-43FF-4700-8262-677F13042A40}"/>
    <cellStyle name="Millares 2 8 3 2 3 2 2 3" xfId="9840" xr:uid="{4066CE99-8040-434C-A95F-E88B014C60C7}"/>
    <cellStyle name="Millares 2 8 3 2 3 2 2 4" xfId="5908" xr:uid="{9DF167A6-2CE5-4821-AA71-47120B4B9506}"/>
    <cellStyle name="Millares 2 8 3 2 3 2 3" xfId="3285" xr:uid="{00000000-0005-0000-0000-0000D40C0000}"/>
    <cellStyle name="Millares 2 8 3 2 3 2 3 2" xfId="10845" xr:uid="{C573DF22-DF09-4E46-81E0-956275373BE9}"/>
    <cellStyle name="Millares 2 8 3 2 3 2 3 3" xfId="6914" xr:uid="{4A8C8B71-372E-44AB-9C03-B7EB58B6E612}"/>
    <cellStyle name="Millares 2 8 3 2 3 2 4" xfId="8909" xr:uid="{EE9E15D6-F691-4DF6-AEF2-A0702C8B5DBB}"/>
    <cellStyle name="Millares 2 8 3 2 3 2 5" xfId="4977" xr:uid="{D61A5834-85C9-4BDC-86DF-76907A3E5A64}"/>
    <cellStyle name="Millares 2 8 3 2 3 3" xfId="3286" xr:uid="{00000000-0005-0000-0000-0000D50C0000}"/>
    <cellStyle name="Millares 2 8 3 2 3 3 2" xfId="3287" xr:uid="{00000000-0005-0000-0000-0000D60C0000}"/>
    <cellStyle name="Millares 2 8 3 2 3 3 2 2" xfId="11318" xr:uid="{A3BDAB72-11FF-4A88-9742-AA86E254E56E}"/>
    <cellStyle name="Millares 2 8 3 2 3 3 2 3" xfId="7387" xr:uid="{10412589-9247-477C-ADD5-82D22F824B35}"/>
    <cellStyle name="Millares 2 8 3 2 3 3 3" xfId="9382" xr:uid="{1A30DF5A-BC40-4429-8627-DCEEE71F3187}"/>
    <cellStyle name="Millares 2 8 3 2 3 3 4" xfId="5450" xr:uid="{8EC8FF82-1AE2-4D6F-9B28-F9A9EAADF0D9}"/>
    <cellStyle name="Millares 2 8 3 2 3 4" xfId="3288" xr:uid="{00000000-0005-0000-0000-0000D70C0000}"/>
    <cellStyle name="Millares 2 8 3 2 3 4 2" xfId="10390" xr:uid="{2FEEC297-6CA8-4D16-982E-C46627EB10D9}"/>
    <cellStyle name="Millares 2 8 3 2 3 4 3" xfId="6459" xr:uid="{19A4D3B0-7B13-4B50-B90D-15AC1488BE59}"/>
    <cellStyle name="Millares 2 8 3 2 3 5" xfId="8451" xr:uid="{6F487457-4FDC-4A52-9641-B1135AB77026}"/>
    <cellStyle name="Millares 2 8 3 2 3 6" xfId="4518" xr:uid="{B2A4F862-8C46-4F91-96D5-E8D53B7CFA68}"/>
    <cellStyle name="Millares 2 8 3 2 4" xfId="3289" xr:uid="{00000000-0005-0000-0000-0000D80C0000}"/>
    <cellStyle name="Millares 2 8 3 2 4 2" xfId="3290" xr:uid="{00000000-0005-0000-0000-0000D90C0000}"/>
    <cellStyle name="Millares 2 8 3 2 4 2 2" xfId="3291" xr:uid="{00000000-0005-0000-0000-0000DA0C0000}"/>
    <cellStyle name="Millares 2 8 3 2 4 2 2 2" xfId="11774" xr:uid="{55E367A6-B3FA-4334-9D52-3D8B7F628BB1}"/>
    <cellStyle name="Millares 2 8 3 2 4 2 2 3" xfId="7843" xr:uid="{8EB2505A-D6A3-4748-9E7F-363F9F935CE5}"/>
    <cellStyle name="Millares 2 8 3 2 4 2 3" xfId="9838" xr:uid="{EA63BDC9-BBEA-4A48-84A4-D1D9F2DC3C0E}"/>
    <cellStyle name="Millares 2 8 3 2 4 2 4" xfId="5906" xr:uid="{B9339516-4FCD-4ED7-89C3-92BDE1779F90}"/>
    <cellStyle name="Millares 2 8 3 2 4 3" xfId="3292" xr:uid="{00000000-0005-0000-0000-0000DB0C0000}"/>
    <cellStyle name="Millares 2 8 3 2 4 3 2" xfId="10843" xr:uid="{BD8FC5B6-48BD-4B6B-9C27-F8307B68927D}"/>
    <cellStyle name="Millares 2 8 3 2 4 3 3" xfId="6912" xr:uid="{D2D5DF6F-881F-4D12-965B-0491E8DC0BEE}"/>
    <cellStyle name="Millares 2 8 3 2 4 4" xfId="8907" xr:uid="{946483A9-95C4-4195-A83B-CD4EBB45E895}"/>
    <cellStyle name="Millares 2 8 3 2 4 5" xfId="4975" xr:uid="{96BF6FDE-1EB8-47C1-B51B-FEBBB4E5A4DA}"/>
    <cellStyle name="Millares 2 8 3 2 5" xfId="3293" xr:uid="{00000000-0005-0000-0000-0000DC0C0000}"/>
    <cellStyle name="Millares 2 8 3 2 5 2" xfId="3294" xr:uid="{00000000-0005-0000-0000-0000DD0C0000}"/>
    <cellStyle name="Millares 2 8 3 2 5 2 2" xfId="11316" xr:uid="{73F00255-2978-4996-9A77-82A0FE27093B}"/>
    <cellStyle name="Millares 2 8 3 2 5 2 3" xfId="7385" xr:uid="{4DCA5B88-3188-4C3D-8833-1FE4308879C6}"/>
    <cellStyle name="Millares 2 8 3 2 5 3" xfId="9380" xr:uid="{4CD73FD5-7DFD-4349-A23D-49869B9CBEA7}"/>
    <cellStyle name="Millares 2 8 3 2 5 4" xfId="5448" xr:uid="{28E41F69-BE6B-49C5-ADEA-EC914DE88B3E}"/>
    <cellStyle name="Millares 2 8 3 2 6" xfId="3295" xr:uid="{00000000-0005-0000-0000-0000DE0C0000}"/>
    <cellStyle name="Millares 2 8 3 2 6 2" xfId="10388" xr:uid="{C6ED4666-7733-4DB6-81C4-1420838A95F3}"/>
    <cellStyle name="Millares 2 8 3 2 6 3" xfId="6457" xr:uid="{24C7133A-0D00-4ADA-94ED-345022DAC90D}"/>
    <cellStyle name="Millares 2 8 3 2 7" xfId="8449" xr:uid="{ECE1C36A-C20D-4709-B203-3466A1D9E5FE}"/>
    <cellStyle name="Millares 2 8 3 2 8" xfId="4516" xr:uid="{E903C27A-D6B2-403E-B4F8-749824AFF654}"/>
    <cellStyle name="Millares 2 8 3 3" xfId="3296" xr:uid="{00000000-0005-0000-0000-0000DF0C0000}"/>
    <cellStyle name="Millares 2 8 3 3 2" xfId="3297" xr:uid="{00000000-0005-0000-0000-0000E00C0000}"/>
    <cellStyle name="Millares 2 8 3 3 2 2" xfId="3298" xr:uid="{00000000-0005-0000-0000-0000E10C0000}"/>
    <cellStyle name="Millares 2 8 3 3 2 2 2" xfId="3299" xr:uid="{00000000-0005-0000-0000-0000E20C0000}"/>
    <cellStyle name="Millares 2 8 3 3 2 2 2 2" xfId="11777" xr:uid="{D6E9F0F5-CEBA-4872-B0E5-F0D38FEA4441}"/>
    <cellStyle name="Millares 2 8 3 3 2 2 2 3" xfId="7846" xr:uid="{E72782A3-0F60-4676-8DC2-B074AFF63B64}"/>
    <cellStyle name="Millares 2 8 3 3 2 2 3" xfId="9841" xr:uid="{328CC721-C308-4525-B2AD-6D908FFA42EF}"/>
    <cellStyle name="Millares 2 8 3 3 2 2 4" xfId="5909" xr:uid="{899182A2-E276-4AC9-9BE2-BF9FBDEA84DC}"/>
    <cellStyle name="Millares 2 8 3 3 2 3" xfId="3300" xr:uid="{00000000-0005-0000-0000-0000E30C0000}"/>
    <cellStyle name="Millares 2 8 3 3 2 3 2" xfId="10846" xr:uid="{4C016DB9-9C0B-4F5C-B706-AB29DA4412F1}"/>
    <cellStyle name="Millares 2 8 3 3 2 3 3" xfId="6915" xr:uid="{24185B0C-8126-4A3F-9157-EA1465FE2299}"/>
    <cellStyle name="Millares 2 8 3 3 2 4" xfId="8910" xr:uid="{095E8A55-7BC8-440F-807E-1775CAEA52D0}"/>
    <cellStyle name="Millares 2 8 3 3 2 5" xfId="4978" xr:uid="{A892800E-504C-49D9-9C0D-D6084024FD84}"/>
    <cellStyle name="Millares 2 8 3 3 3" xfId="3301" xr:uid="{00000000-0005-0000-0000-0000E40C0000}"/>
    <cellStyle name="Millares 2 8 3 3 3 2" xfId="3302" xr:uid="{00000000-0005-0000-0000-0000E50C0000}"/>
    <cellStyle name="Millares 2 8 3 3 3 2 2" xfId="11319" xr:uid="{1761DA2B-1934-43FE-8F7E-236D1F177B09}"/>
    <cellStyle name="Millares 2 8 3 3 3 2 3" xfId="7388" xr:uid="{1D5897AD-2C2F-43BD-9FF6-E1169996BCD4}"/>
    <cellStyle name="Millares 2 8 3 3 3 3" xfId="9383" xr:uid="{D7ABBA43-4353-4B37-AB9B-1F6C5301E2AE}"/>
    <cellStyle name="Millares 2 8 3 3 3 4" xfId="5451" xr:uid="{91A078E1-2D47-44FB-A9BC-D94D5B083CC3}"/>
    <cellStyle name="Millares 2 8 3 3 4" xfId="3303" xr:uid="{00000000-0005-0000-0000-0000E60C0000}"/>
    <cellStyle name="Millares 2 8 3 3 4 2" xfId="10391" xr:uid="{6449B511-C3A4-4160-B5B3-956A6FA989A9}"/>
    <cellStyle name="Millares 2 8 3 3 4 3" xfId="6460" xr:uid="{2C72AAB5-7E1D-4612-A6A7-2D3CD620BE2F}"/>
    <cellStyle name="Millares 2 8 3 3 5" xfId="8452" xr:uid="{10AAE98E-D94F-471E-83EC-18124A5899ED}"/>
    <cellStyle name="Millares 2 8 3 3 6" xfId="4519" xr:uid="{0ABFE449-8D9C-41E4-B5BA-EB0DA65320C9}"/>
    <cellStyle name="Millares 2 8 3 4" xfId="3304" xr:uid="{00000000-0005-0000-0000-0000E70C0000}"/>
    <cellStyle name="Millares 2 8 3 4 2" xfId="3305" xr:uid="{00000000-0005-0000-0000-0000E80C0000}"/>
    <cellStyle name="Millares 2 8 3 4 2 2" xfId="3306" xr:uid="{00000000-0005-0000-0000-0000E90C0000}"/>
    <cellStyle name="Millares 2 8 3 4 2 2 2" xfId="3307" xr:uid="{00000000-0005-0000-0000-0000EA0C0000}"/>
    <cellStyle name="Millares 2 8 3 4 2 2 2 2" xfId="11778" xr:uid="{58DDB66D-AC0E-4046-9FC6-F9C9F8A4057D}"/>
    <cellStyle name="Millares 2 8 3 4 2 2 2 3" xfId="7847" xr:uid="{979055FB-2EC3-47F8-8ACD-E3C715A410A8}"/>
    <cellStyle name="Millares 2 8 3 4 2 2 3" xfId="9842" xr:uid="{F7FEE215-A637-4DD2-BBFF-FFF08D1DA2A8}"/>
    <cellStyle name="Millares 2 8 3 4 2 2 4" xfId="5910" xr:uid="{264B4E05-8A4F-4E11-80E6-D42F7888E4B0}"/>
    <cellStyle name="Millares 2 8 3 4 2 3" xfId="3308" xr:uid="{00000000-0005-0000-0000-0000EB0C0000}"/>
    <cellStyle name="Millares 2 8 3 4 2 3 2" xfId="10847" xr:uid="{166E61FD-60E3-41FF-A5AC-AD4AF40312E8}"/>
    <cellStyle name="Millares 2 8 3 4 2 3 3" xfId="6916" xr:uid="{D45E6463-8FE2-4619-BD49-945ECACB780B}"/>
    <cellStyle name="Millares 2 8 3 4 2 4" xfId="8911" xr:uid="{DD955C9E-CE3B-4D28-846A-ADE461BD99EB}"/>
    <cellStyle name="Millares 2 8 3 4 2 5" xfId="4979" xr:uid="{D886EFAC-EB04-4467-BB13-2E4313727BC0}"/>
    <cellStyle name="Millares 2 8 3 4 3" xfId="3309" xr:uid="{00000000-0005-0000-0000-0000EC0C0000}"/>
    <cellStyle name="Millares 2 8 3 4 3 2" xfId="3310" xr:uid="{00000000-0005-0000-0000-0000ED0C0000}"/>
    <cellStyle name="Millares 2 8 3 4 3 2 2" xfId="11320" xr:uid="{5D8B1A74-0B05-4345-896F-52B38293A7B4}"/>
    <cellStyle name="Millares 2 8 3 4 3 2 3" xfId="7389" xr:uid="{AF2C516A-9F66-488D-AEAB-8D600CC4C7DB}"/>
    <cellStyle name="Millares 2 8 3 4 3 3" xfId="9384" xr:uid="{3A786FAB-66B4-4D2D-96FF-AB451A63A814}"/>
    <cellStyle name="Millares 2 8 3 4 3 4" xfId="5452" xr:uid="{F40E013E-846A-424B-A648-3018C625D459}"/>
    <cellStyle name="Millares 2 8 3 4 4" xfId="3311" xr:uid="{00000000-0005-0000-0000-0000EE0C0000}"/>
    <cellStyle name="Millares 2 8 3 4 4 2" xfId="10392" xr:uid="{6F006467-AF2C-4E88-AB0C-FCD5308E6E8A}"/>
    <cellStyle name="Millares 2 8 3 4 4 3" xfId="6461" xr:uid="{1AC2B70E-026C-4A41-BDCA-C2B622676D5E}"/>
    <cellStyle name="Millares 2 8 3 4 5" xfId="8453" xr:uid="{29DAEA64-0D0C-4E7D-B26C-E57E243F744E}"/>
    <cellStyle name="Millares 2 8 3 4 6" xfId="4520" xr:uid="{C0CD4A32-FA97-4843-906C-A15F9DDF16C2}"/>
    <cellStyle name="Millares 2 8 3 5" xfId="3312" xr:uid="{00000000-0005-0000-0000-0000EF0C0000}"/>
    <cellStyle name="Millares 2 8 3 5 2" xfId="3313" xr:uid="{00000000-0005-0000-0000-0000F00C0000}"/>
    <cellStyle name="Millares 2 8 3 5 2 2" xfId="3314" xr:uid="{00000000-0005-0000-0000-0000F10C0000}"/>
    <cellStyle name="Millares 2 8 3 5 2 2 2" xfId="11773" xr:uid="{6A2EBCEC-B153-4C4B-B0AE-E80B7512BA1E}"/>
    <cellStyle name="Millares 2 8 3 5 2 2 3" xfId="7842" xr:uid="{730B6282-2BA5-4A05-85AD-0F3B128BA5B5}"/>
    <cellStyle name="Millares 2 8 3 5 2 3" xfId="9837" xr:uid="{72474BA6-5FE2-415E-A656-0FE9A9480828}"/>
    <cellStyle name="Millares 2 8 3 5 2 4" xfId="5905" xr:uid="{08F4E8F0-193B-49BA-A299-7D8EF4CDE278}"/>
    <cellStyle name="Millares 2 8 3 5 3" xfId="3315" xr:uid="{00000000-0005-0000-0000-0000F20C0000}"/>
    <cellStyle name="Millares 2 8 3 5 3 2" xfId="10842" xr:uid="{BA3EAACB-540F-4008-8C0D-CB94FBD0784F}"/>
    <cellStyle name="Millares 2 8 3 5 3 3" xfId="6911" xr:uid="{6C393CA1-4953-4CE1-B203-EBB51D928195}"/>
    <cellStyle name="Millares 2 8 3 5 4" xfId="8906" xr:uid="{270DFCAF-49AD-4958-A859-DA2E50179466}"/>
    <cellStyle name="Millares 2 8 3 5 5" xfId="4974" xr:uid="{927937EB-F94D-4D1C-BBAF-BC92B854CD4F}"/>
    <cellStyle name="Millares 2 8 3 6" xfId="3316" xr:uid="{00000000-0005-0000-0000-0000F30C0000}"/>
    <cellStyle name="Millares 2 8 3 6 2" xfId="3317" xr:uid="{00000000-0005-0000-0000-0000F40C0000}"/>
    <cellStyle name="Millares 2 8 3 6 2 2" xfId="11315" xr:uid="{D16F1DB0-F285-49E6-8D39-D802C1F448FA}"/>
    <cellStyle name="Millares 2 8 3 6 2 3" xfId="7384" xr:uid="{1EF21995-0E4A-431A-8E10-3A4CE31C7734}"/>
    <cellStyle name="Millares 2 8 3 6 3" xfId="9379" xr:uid="{FC9306F3-7424-47F4-AF51-7E16CDCE05DB}"/>
    <cellStyle name="Millares 2 8 3 6 4" xfId="5447" xr:uid="{6A92D4CF-3F86-4942-AD09-6A72A3D9FA90}"/>
    <cellStyle name="Millares 2 8 3 7" xfId="3318" xr:uid="{00000000-0005-0000-0000-0000F50C0000}"/>
    <cellStyle name="Millares 2 8 3 7 2" xfId="10387" xr:uid="{7D92A461-6BA0-4DE0-926F-C191D05BF94E}"/>
    <cellStyle name="Millares 2 8 3 7 3" xfId="6456" xr:uid="{D10C41C2-8E9B-4356-A066-8B15474EC555}"/>
    <cellStyle name="Millares 2 8 3 8" xfId="8448" xr:uid="{9044F299-1AAF-40FA-9636-7901B8442375}"/>
    <cellStyle name="Millares 2 8 3 9" xfId="4515" xr:uid="{0ED6C2F5-5D16-4218-AD7D-7EEFDEDA1EFC}"/>
    <cellStyle name="Millares 2 8 4" xfId="3319" xr:uid="{00000000-0005-0000-0000-0000F60C0000}"/>
    <cellStyle name="Millares 2 8 4 2" xfId="3320" xr:uid="{00000000-0005-0000-0000-0000F70C0000}"/>
    <cellStyle name="Millares 2 8 4 2 2" xfId="3321" xr:uid="{00000000-0005-0000-0000-0000F80C0000}"/>
    <cellStyle name="Millares 2 8 4 2 2 2" xfId="3322" xr:uid="{00000000-0005-0000-0000-0000F90C0000}"/>
    <cellStyle name="Millares 2 8 4 2 2 2 2" xfId="3323" xr:uid="{00000000-0005-0000-0000-0000FA0C0000}"/>
    <cellStyle name="Millares 2 8 4 2 2 2 2 2" xfId="3324" xr:uid="{00000000-0005-0000-0000-0000FB0C0000}"/>
    <cellStyle name="Millares 2 8 4 2 2 2 2 2 2" xfId="11781" xr:uid="{F697802D-9EA7-4150-B2E2-2B595CF3AA6B}"/>
    <cellStyle name="Millares 2 8 4 2 2 2 2 2 3" xfId="7850" xr:uid="{5BE33C1D-1C57-4DBE-97F3-F0BB640EBDCE}"/>
    <cellStyle name="Millares 2 8 4 2 2 2 2 3" xfId="9845" xr:uid="{609E56A5-58E2-429A-9353-F915EB971907}"/>
    <cellStyle name="Millares 2 8 4 2 2 2 2 4" xfId="5913" xr:uid="{72C61BC3-CD85-4B46-91F9-E31A9CB1F538}"/>
    <cellStyle name="Millares 2 8 4 2 2 2 3" xfId="3325" xr:uid="{00000000-0005-0000-0000-0000FC0C0000}"/>
    <cellStyle name="Millares 2 8 4 2 2 2 3 2" xfId="10850" xr:uid="{9707BEE2-9C23-423B-ABB0-32B6F91A347A}"/>
    <cellStyle name="Millares 2 8 4 2 2 2 3 3" xfId="6919" xr:uid="{41B70FB9-E7D1-4D58-B44B-33940459F30E}"/>
    <cellStyle name="Millares 2 8 4 2 2 2 4" xfId="8914" xr:uid="{353CF9A8-C02E-4286-A14C-F27D2C091B42}"/>
    <cellStyle name="Millares 2 8 4 2 2 2 5" xfId="4982" xr:uid="{070F5010-DE61-4DAA-AFC3-A18D2F09F1C9}"/>
    <cellStyle name="Millares 2 8 4 2 2 3" xfId="3326" xr:uid="{00000000-0005-0000-0000-0000FD0C0000}"/>
    <cellStyle name="Millares 2 8 4 2 2 3 2" xfId="3327" xr:uid="{00000000-0005-0000-0000-0000FE0C0000}"/>
    <cellStyle name="Millares 2 8 4 2 2 3 2 2" xfId="11323" xr:uid="{4482E286-5C3C-4ABB-9BB5-2B215B9753D1}"/>
    <cellStyle name="Millares 2 8 4 2 2 3 2 3" xfId="7392" xr:uid="{FF42E3DA-6E2C-4DC6-BF95-D8F7060423D4}"/>
    <cellStyle name="Millares 2 8 4 2 2 3 3" xfId="9387" xr:uid="{AAF981C1-17B7-4416-B79A-CB9D0F4B4DDC}"/>
    <cellStyle name="Millares 2 8 4 2 2 3 4" xfId="5455" xr:uid="{2F5D5A2A-93F7-4BEF-9518-B93F213FDCD6}"/>
    <cellStyle name="Millares 2 8 4 2 2 4" xfId="3328" xr:uid="{00000000-0005-0000-0000-0000FF0C0000}"/>
    <cellStyle name="Millares 2 8 4 2 2 4 2" xfId="10395" xr:uid="{98C52622-F6C8-46B3-BA65-7C7E42BE1F66}"/>
    <cellStyle name="Millares 2 8 4 2 2 4 3" xfId="6464" xr:uid="{8F8F187E-B0EF-4BF7-A95C-C522620330C6}"/>
    <cellStyle name="Millares 2 8 4 2 2 5" xfId="8456" xr:uid="{761983BB-3DB9-4FC4-8D82-D6138C3E0CE8}"/>
    <cellStyle name="Millares 2 8 4 2 2 6" xfId="4523" xr:uid="{5D559608-28D9-4387-B13F-BEC43BBFF1F2}"/>
    <cellStyle name="Millares 2 8 4 2 3" xfId="3329" xr:uid="{00000000-0005-0000-0000-0000000D0000}"/>
    <cellStyle name="Millares 2 8 4 2 3 2" xfId="3330" xr:uid="{00000000-0005-0000-0000-0000010D0000}"/>
    <cellStyle name="Millares 2 8 4 2 3 2 2" xfId="3331" xr:uid="{00000000-0005-0000-0000-0000020D0000}"/>
    <cellStyle name="Millares 2 8 4 2 3 2 2 2" xfId="3332" xr:uid="{00000000-0005-0000-0000-0000030D0000}"/>
    <cellStyle name="Millares 2 8 4 2 3 2 2 2 2" xfId="11782" xr:uid="{4EE95D98-E6AB-44C3-9122-3322D06109CB}"/>
    <cellStyle name="Millares 2 8 4 2 3 2 2 2 3" xfId="7851" xr:uid="{39082299-0F91-43AB-9D6C-3A1E999A54FF}"/>
    <cellStyle name="Millares 2 8 4 2 3 2 2 3" xfId="9846" xr:uid="{7C8295AA-B354-4080-A4B5-1221F7D8F7B0}"/>
    <cellStyle name="Millares 2 8 4 2 3 2 2 4" xfId="5914" xr:uid="{EF864CF9-9F51-405D-BB58-845132B30C2C}"/>
    <cellStyle name="Millares 2 8 4 2 3 2 3" xfId="3333" xr:uid="{00000000-0005-0000-0000-0000040D0000}"/>
    <cellStyle name="Millares 2 8 4 2 3 2 3 2" xfId="10851" xr:uid="{5E66CEFF-D3B7-461E-92D8-E8FF03831C4C}"/>
    <cellStyle name="Millares 2 8 4 2 3 2 3 3" xfId="6920" xr:uid="{3D159436-BCA3-4B9B-87AD-1CD90EAFEDA0}"/>
    <cellStyle name="Millares 2 8 4 2 3 2 4" xfId="8915" xr:uid="{BA68C4E9-89AE-472A-955F-8A02C411EAD8}"/>
    <cellStyle name="Millares 2 8 4 2 3 2 5" xfId="4983" xr:uid="{D226C651-8245-43F6-ACD8-6DFCBB5B5338}"/>
    <cellStyle name="Millares 2 8 4 2 3 3" xfId="3334" xr:uid="{00000000-0005-0000-0000-0000050D0000}"/>
    <cellStyle name="Millares 2 8 4 2 3 3 2" xfId="3335" xr:uid="{00000000-0005-0000-0000-0000060D0000}"/>
    <cellStyle name="Millares 2 8 4 2 3 3 2 2" xfId="11324" xr:uid="{5ECB1D91-0CE1-4F30-88DA-41ECD26124B3}"/>
    <cellStyle name="Millares 2 8 4 2 3 3 2 3" xfId="7393" xr:uid="{83E427E8-A34C-4CF0-8F28-DF500D0D6241}"/>
    <cellStyle name="Millares 2 8 4 2 3 3 3" xfId="9388" xr:uid="{34D900C2-A8F2-4EEA-B771-9ED22E7163BD}"/>
    <cellStyle name="Millares 2 8 4 2 3 3 4" xfId="5456" xr:uid="{F3D0CDBB-86A2-43B8-80AB-F638464DA2A4}"/>
    <cellStyle name="Millares 2 8 4 2 3 4" xfId="3336" xr:uid="{00000000-0005-0000-0000-0000070D0000}"/>
    <cellStyle name="Millares 2 8 4 2 3 4 2" xfId="10396" xr:uid="{F3F7F6BF-4A98-49DC-A074-8547AF7DD8AC}"/>
    <cellStyle name="Millares 2 8 4 2 3 4 3" xfId="6465" xr:uid="{930FEE42-8F25-4E6D-A9E5-71C1053B93C0}"/>
    <cellStyle name="Millares 2 8 4 2 3 5" xfId="8457" xr:uid="{37E96169-142D-4BAE-A374-7FC6BA1E8BD4}"/>
    <cellStyle name="Millares 2 8 4 2 3 6" xfId="4524" xr:uid="{ABEF38A8-4FC8-4FE6-BD0E-B600A70A4210}"/>
    <cellStyle name="Millares 2 8 4 2 4" xfId="3337" xr:uid="{00000000-0005-0000-0000-0000080D0000}"/>
    <cellStyle name="Millares 2 8 4 2 4 2" xfId="3338" xr:uid="{00000000-0005-0000-0000-0000090D0000}"/>
    <cellStyle name="Millares 2 8 4 2 4 2 2" xfId="3339" xr:uid="{00000000-0005-0000-0000-00000A0D0000}"/>
    <cellStyle name="Millares 2 8 4 2 4 2 2 2" xfId="11780" xr:uid="{C68FDEB8-5670-4619-B94F-C1AC9FC24FF6}"/>
    <cellStyle name="Millares 2 8 4 2 4 2 2 3" xfId="7849" xr:uid="{2388751B-1EA3-4B17-8CFD-37A287F54480}"/>
    <cellStyle name="Millares 2 8 4 2 4 2 3" xfId="9844" xr:uid="{B292FCDD-8D32-4B6B-8FEE-7D1BF62D1F82}"/>
    <cellStyle name="Millares 2 8 4 2 4 2 4" xfId="5912" xr:uid="{8F35C7BE-CEAB-4A7C-9F46-35ECDBCE9DAD}"/>
    <cellStyle name="Millares 2 8 4 2 4 3" xfId="3340" xr:uid="{00000000-0005-0000-0000-00000B0D0000}"/>
    <cellStyle name="Millares 2 8 4 2 4 3 2" xfId="10849" xr:uid="{B3E9F82A-2EA9-4F3E-BC1F-345C9FA26A60}"/>
    <cellStyle name="Millares 2 8 4 2 4 3 3" xfId="6918" xr:uid="{9FA81071-C345-41FE-A274-EA553FD4DD24}"/>
    <cellStyle name="Millares 2 8 4 2 4 4" xfId="8913" xr:uid="{2E3CC329-1360-4E81-83FC-9292B2746E72}"/>
    <cellStyle name="Millares 2 8 4 2 4 5" xfId="4981" xr:uid="{5A10BDF3-CFBD-49CD-BC74-8C9E6FA09A4D}"/>
    <cellStyle name="Millares 2 8 4 2 5" xfId="3341" xr:uid="{00000000-0005-0000-0000-00000C0D0000}"/>
    <cellStyle name="Millares 2 8 4 2 5 2" xfId="3342" xr:uid="{00000000-0005-0000-0000-00000D0D0000}"/>
    <cellStyle name="Millares 2 8 4 2 5 2 2" xfId="11322" xr:uid="{0423C983-A291-417F-9891-0EF6CB7132B9}"/>
    <cellStyle name="Millares 2 8 4 2 5 2 3" xfId="7391" xr:uid="{9EE5ADBC-F620-4E9C-96D1-83980704E67A}"/>
    <cellStyle name="Millares 2 8 4 2 5 3" xfId="9386" xr:uid="{5822D94E-2118-4C1B-BBCF-40D7CCD702E2}"/>
    <cellStyle name="Millares 2 8 4 2 5 4" xfId="5454" xr:uid="{5EE8535C-0011-41AD-B491-AE7293DF0874}"/>
    <cellStyle name="Millares 2 8 4 2 6" xfId="3343" xr:uid="{00000000-0005-0000-0000-00000E0D0000}"/>
    <cellStyle name="Millares 2 8 4 2 6 2" xfId="10394" xr:uid="{856EBC1A-811E-4EEA-9DFD-76C3A1EB6176}"/>
    <cellStyle name="Millares 2 8 4 2 6 3" xfId="6463" xr:uid="{C8C61669-1632-46D1-AB5A-247DF90F1666}"/>
    <cellStyle name="Millares 2 8 4 2 7" xfId="8455" xr:uid="{D068146A-FB30-4277-B75B-9E6BB4AF31D3}"/>
    <cellStyle name="Millares 2 8 4 2 8" xfId="4522" xr:uid="{E84AC011-495F-4B4D-B7F5-86EC93B8FB81}"/>
    <cellStyle name="Millares 2 8 4 3" xfId="3344" xr:uid="{00000000-0005-0000-0000-00000F0D0000}"/>
    <cellStyle name="Millares 2 8 4 3 2" xfId="3345" xr:uid="{00000000-0005-0000-0000-0000100D0000}"/>
    <cellStyle name="Millares 2 8 4 3 2 2" xfId="3346" xr:uid="{00000000-0005-0000-0000-0000110D0000}"/>
    <cellStyle name="Millares 2 8 4 3 2 2 2" xfId="3347" xr:uid="{00000000-0005-0000-0000-0000120D0000}"/>
    <cellStyle name="Millares 2 8 4 3 2 2 2 2" xfId="11783" xr:uid="{85BE31BF-1751-47B1-83AD-8A5E2259FFA8}"/>
    <cellStyle name="Millares 2 8 4 3 2 2 2 3" xfId="7852" xr:uid="{44BA44DE-08DB-49CE-826D-773E8D80850B}"/>
    <cellStyle name="Millares 2 8 4 3 2 2 3" xfId="9847" xr:uid="{F8B670C1-A9F4-49CB-BBC7-1CF95CE86B07}"/>
    <cellStyle name="Millares 2 8 4 3 2 2 4" xfId="5915" xr:uid="{DD28C32C-5357-4823-8B20-E59CB56758D0}"/>
    <cellStyle name="Millares 2 8 4 3 2 3" xfId="3348" xr:uid="{00000000-0005-0000-0000-0000130D0000}"/>
    <cellStyle name="Millares 2 8 4 3 2 3 2" xfId="10852" xr:uid="{6848C329-D629-496F-9D36-91B7BA69AF54}"/>
    <cellStyle name="Millares 2 8 4 3 2 3 3" xfId="6921" xr:uid="{C2100FF4-8279-46D2-8116-5C86B134097B}"/>
    <cellStyle name="Millares 2 8 4 3 2 4" xfId="8916" xr:uid="{44E3BAD1-808B-4C64-BFC2-DDC5E05505E0}"/>
    <cellStyle name="Millares 2 8 4 3 2 5" xfId="4984" xr:uid="{A76B22EC-2CD3-4C70-BCFA-C721F82CFDA0}"/>
    <cellStyle name="Millares 2 8 4 3 3" xfId="3349" xr:uid="{00000000-0005-0000-0000-0000140D0000}"/>
    <cellStyle name="Millares 2 8 4 3 3 2" xfId="3350" xr:uid="{00000000-0005-0000-0000-0000150D0000}"/>
    <cellStyle name="Millares 2 8 4 3 3 2 2" xfId="11325" xr:uid="{8BDEADD1-78AC-4819-B966-B18A42235F6D}"/>
    <cellStyle name="Millares 2 8 4 3 3 2 3" xfId="7394" xr:uid="{E5002AF5-6D17-49C4-AE86-82984BAFE1B4}"/>
    <cellStyle name="Millares 2 8 4 3 3 3" xfId="9389" xr:uid="{9D0B781A-1ED7-40BE-867D-F691BAC64E14}"/>
    <cellStyle name="Millares 2 8 4 3 3 4" xfId="5457" xr:uid="{579CDB18-6D3A-44A2-A5AC-E14CB34605A6}"/>
    <cellStyle name="Millares 2 8 4 3 4" xfId="3351" xr:uid="{00000000-0005-0000-0000-0000160D0000}"/>
    <cellStyle name="Millares 2 8 4 3 4 2" xfId="10397" xr:uid="{97DD66AD-F2DC-4B05-BF0E-2F1B04D92ED9}"/>
    <cellStyle name="Millares 2 8 4 3 4 3" xfId="6466" xr:uid="{D1FE315D-C4DC-4443-B37D-DD8AAF383BE1}"/>
    <cellStyle name="Millares 2 8 4 3 5" xfId="8458" xr:uid="{A8219E20-C3D5-4DE8-8B97-DB08619D033A}"/>
    <cellStyle name="Millares 2 8 4 3 6" xfId="4525" xr:uid="{FD7A4377-B7CE-4F9B-AEDD-3E1E410BE40E}"/>
    <cellStyle name="Millares 2 8 4 4" xfId="3352" xr:uid="{00000000-0005-0000-0000-0000170D0000}"/>
    <cellStyle name="Millares 2 8 4 4 2" xfId="3353" xr:uid="{00000000-0005-0000-0000-0000180D0000}"/>
    <cellStyle name="Millares 2 8 4 4 2 2" xfId="3354" xr:uid="{00000000-0005-0000-0000-0000190D0000}"/>
    <cellStyle name="Millares 2 8 4 4 2 2 2" xfId="3355" xr:uid="{00000000-0005-0000-0000-00001A0D0000}"/>
    <cellStyle name="Millares 2 8 4 4 2 2 2 2" xfId="11784" xr:uid="{478FC0DA-463E-4D62-B1A2-09D31ABB6447}"/>
    <cellStyle name="Millares 2 8 4 4 2 2 2 3" xfId="7853" xr:uid="{64CF3991-214A-467A-B876-D46DDB484ABE}"/>
    <cellStyle name="Millares 2 8 4 4 2 2 3" xfId="9848" xr:uid="{30BFAFAC-2755-4A84-ABEE-D2057FAFFB15}"/>
    <cellStyle name="Millares 2 8 4 4 2 2 4" xfId="5916" xr:uid="{7BCF3E04-5903-49F2-B382-B5491465ABDD}"/>
    <cellStyle name="Millares 2 8 4 4 2 3" xfId="3356" xr:uid="{00000000-0005-0000-0000-00001B0D0000}"/>
    <cellStyle name="Millares 2 8 4 4 2 3 2" xfId="10853" xr:uid="{72703682-B49E-434B-A629-6B8C9355FE88}"/>
    <cellStyle name="Millares 2 8 4 4 2 3 3" xfId="6922" xr:uid="{EFFD085B-FEA3-40C5-8987-E3CCFD3FD4F2}"/>
    <cellStyle name="Millares 2 8 4 4 2 4" xfId="8917" xr:uid="{1F4AF468-7182-4DB2-A942-3285CE6D713F}"/>
    <cellStyle name="Millares 2 8 4 4 2 5" xfId="4985" xr:uid="{EE8C3197-836C-499E-9A8C-41A918DAD189}"/>
    <cellStyle name="Millares 2 8 4 4 3" xfId="3357" xr:uid="{00000000-0005-0000-0000-00001C0D0000}"/>
    <cellStyle name="Millares 2 8 4 4 3 2" xfId="3358" xr:uid="{00000000-0005-0000-0000-00001D0D0000}"/>
    <cellStyle name="Millares 2 8 4 4 3 2 2" xfId="11326" xr:uid="{0138CBE9-4303-4804-B5CC-7BD581E7F9CD}"/>
    <cellStyle name="Millares 2 8 4 4 3 2 3" xfId="7395" xr:uid="{3D27BD0E-567D-4ECE-B0D4-FCAB32115DA5}"/>
    <cellStyle name="Millares 2 8 4 4 3 3" xfId="9390" xr:uid="{B3391DAF-5725-4383-ADED-887F513464A4}"/>
    <cellStyle name="Millares 2 8 4 4 3 4" xfId="5458" xr:uid="{49CDD56E-3C1E-4A3E-BCB7-4B7CA1836B61}"/>
    <cellStyle name="Millares 2 8 4 4 4" xfId="3359" xr:uid="{00000000-0005-0000-0000-00001E0D0000}"/>
    <cellStyle name="Millares 2 8 4 4 4 2" xfId="10398" xr:uid="{5855FE6C-A2D9-450F-A5A1-10476F8551FF}"/>
    <cellStyle name="Millares 2 8 4 4 4 3" xfId="6467" xr:uid="{5F20B5DF-238C-4E27-9651-2E3303CE28E5}"/>
    <cellStyle name="Millares 2 8 4 4 5" xfId="8459" xr:uid="{EA1F2FA2-709F-4DD4-82EA-9553B363EFA7}"/>
    <cellStyle name="Millares 2 8 4 4 6" xfId="4526" xr:uid="{78FB1874-886A-4D96-B262-C4333A2A8240}"/>
    <cellStyle name="Millares 2 8 4 5" xfId="3360" xr:uid="{00000000-0005-0000-0000-00001F0D0000}"/>
    <cellStyle name="Millares 2 8 4 5 2" xfId="3361" xr:uid="{00000000-0005-0000-0000-0000200D0000}"/>
    <cellStyle name="Millares 2 8 4 5 2 2" xfId="3362" xr:uid="{00000000-0005-0000-0000-0000210D0000}"/>
    <cellStyle name="Millares 2 8 4 5 2 2 2" xfId="11779" xr:uid="{211A85AD-CEC1-4482-AC4D-6285E810ADDD}"/>
    <cellStyle name="Millares 2 8 4 5 2 2 3" xfId="7848" xr:uid="{A21B22E2-D0DC-4EE1-8A9A-280C277D64A8}"/>
    <cellStyle name="Millares 2 8 4 5 2 3" xfId="9843" xr:uid="{5649E780-7A97-48B6-B0FD-56725409CA31}"/>
    <cellStyle name="Millares 2 8 4 5 2 4" xfId="5911" xr:uid="{AFD25E9F-83E7-43B5-9723-5DE0AB572AAD}"/>
    <cellStyle name="Millares 2 8 4 5 3" xfId="3363" xr:uid="{00000000-0005-0000-0000-0000220D0000}"/>
    <cellStyle name="Millares 2 8 4 5 3 2" xfId="10848" xr:uid="{08BA3926-0E8B-4A00-A8D5-766EABC8091D}"/>
    <cellStyle name="Millares 2 8 4 5 3 3" xfId="6917" xr:uid="{B0FF050C-F344-49FA-9500-BE713C129733}"/>
    <cellStyle name="Millares 2 8 4 5 4" xfId="8912" xr:uid="{18D732B4-1496-4DBB-9602-804E15515503}"/>
    <cellStyle name="Millares 2 8 4 5 5" xfId="4980" xr:uid="{931CDEDD-382F-4859-99D2-3BA3612644E6}"/>
    <cellStyle name="Millares 2 8 4 6" xfId="3364" xr:uid="{00000000-0005-0000-0000-0000230D0000}"/>
    <cellStyle name="Millares 2 8 4 6 2" xfId="3365" xr:uid="{00000000-0005-0000-0000-0000240D0000}"/>
    <cellStyle name="Millares 2 8 4 6 2 2" xfId="11321" xr:uid="{3BD6BBB3-CD61-47AA-85D0-D7572B0CDFDC}"/>
    <cellStyle name="Millares 2 8 4 6 2 3" xfId="7390" xr:uid="{B3140280-A1F8-4555-A225-CEF7A33B92FE}"/>
    <cellStyle name="Millares 2 8 4 6 3" xfId="9385" xr:uid="{9E492A88-10F6-45E0-827E-10E78F8FF47F}"/>
    <cellStyle name="Millares 2 8 4 6 4" xfId="5453" xr:uid="{B490FADA-65C4-43E6-8B5C-C80C4D819927}"/>
    <cellStyle name="Millares 2 8 4 7" xfId="3366" xr:uid="{00000000-0005-0000-0000-0000250D0000}"/>
    <cellStyle name="Millares 2 8 4 7 2" xfId="10393" xr:uid="{7D86A615-0350-4A27-87C4-25F14A622109}"/>
    <cellStyle name="Millares 2 8 4 7 3" xfId="6462" xr:uid="{3F797AEA-92C3-48AA-B3AD-22B4ECB1CEDE}"/>
    <cellStyle name="Millares 2 8 4 8" xfId="8454" xr:uid="{86892471-EA3F-4A5A-B343-2B0761D4F9F7}"/>
    <cellStyle name="Millares 2 8 4 9" xfId="4521" xr:uid="{202EAEC9-44E2-497B-8BCF-B41A1D8DAC89}"/>
    <cellStyle name="Millares 2 8 5" xfId="3367" xr:uid="{00000000-0005-0000-0000-0000260D0000}"/>
    <cellStyle name="Millares 2 8 5 2" xfId="3368" xr:uid="{00000000-0005-0000-0000-0000270D0000}"/>
    <cellStyle name="Millares 2 8 5 2 2" xfId="3369" xr:uid="{00000000-0005-0000-0000-0000280D0000}"/>
    <cellStyle name="Millares 2 8 5 2 2 2" xfId="3370" xr:uid="{00000000-0005-0000-0000-0000290D0000}"/>
    <cellStyle name="Millares 2 8 5 2 2 2 2" xfId="3371" xr:uid="{00000000-0005-0000-0000-00002A0D0000}"/>
    <cellStyle name="Millares 2 8 5 2 2 2 2 2" xfId="11786" xr:uid="{96040638-A5D0-4132-B0EB-8DFE4D181239}"/>
    <cellStyle name="Millares 2 8 5 2 2 2 2 3" xfId="7855" xr:uid="{6D6F6DEB-91F5-460D-B861-A39394716832}"/>
    <cellStyle name="Millares 2 8 5 2 2 2 3" xfId="9850" xr:uid="{2B1DB47B-24E2-4D5D-B64A-54D0B9E06878}"/>
    <cellStyle name="Millares 2 8 5 2 2 2 4" xfId="5918" xr:uid="{2889FE58-8537-4DE7-BB1D-FA9184EAED65}"/>
    <cellStyle name="Millares 2 8 5 2 2 3" xfId="3372" xr:uid="{00000000-0005-0000-0000-00002B0D0000}"/>
    <cellStyle name="Millares 2 8 5 2 2 3 2" xfId="10855" xr:uid="{73132670-2EAC-4480-BC54-99E8BDCE89DD}"/>
    <cellStyle name="Millares 2 8 5 2 2 3 3" xfId="6924" xr:uid="{5493245D-C59F-4ABA-83BB-664A2F312B79}"/>
    <cellStyle name="Millares 2 8 5 2 2 4" xfId="8919" xr:uid="{37B35249-5A1C-4994-A6A8-0E19237A1D4D}"/>
    <cellStyle name="Millares 2 8 5 2 2 5" xfId="4987" xr:uid="{4A0955D1-CC17-454E-A81F-C03C865F03DC}"/>
    <cellStyle name="Millares 2 8 5 2 3" xfId="3373" xr:uid="{00000000-0005-0000-0000-00002C0D0000}"/>
    <cellStyle name="Millares 2 8 5 2 3 2" xfId="3374" xr:uid="{00000000-0005-0000-0000-00002D0D0000}"/>
    <cellStyle name="Millares 2 8 5 2 3 2 2" xfId="11328" xr:uid="{78BBD755-0E88-40F9-8330-84A48AD62586}"/>
    <cellStyle name="Millares 2 8 5 2 3 2 3" xfId="7397" xr:uid="{AB11123D-6773-4B9A-A774-5702D26F0D16}"/>
    <cellStyle name="Millares 2 8 5 2 3 3" xfId="9392" xr:uid="{2267B743-39FF-4DF3-8E81-E42180F63993}"/>
    <cellStyle name="Millares 2 8 5 2 3 4" xfId="5460" xr:uid="{AEEE5EC8-7193-45ED-A63D-E5805CCF7F23}"/>
    <cellStyle name="Millares 2 8 5 2 4" xfId="3375" xr:uid="{00000000-0005-0000-0000-00002E0D0000}"/>
    <cellStyle name="Millares 2 8 5 2 4 2" xfId="10400" xr:uid="{83C154E8-1EF6-4653-A33F-03D8853505D3}"/>
    <cellStyle name="Millares 2 8 5 2 4 3" xfId="6469" xr:uid="{00066C00-B7A7-4D66-BDA3-05F0CD2D9752}"/>
    <cellStyle name="Millares 2 8 5 2 5" xfId="8461" xr:uid="{9E385656-970F-4F45-B761-C2CD21A90716}"/>
    <cellStyle name="Millares 2 8 5 2 6" xfId="4528" xr:uid="{664C7477-4339-4A93-BED0-247E2895EE0F}"/>
    <cellStyle name="Millares 2 8 5 3" xfId="3376" xr:uid="{00000000-0005-0000-0000-00002F0D0000}"/>
    <cellStyle name="Millares 2 8 5 3 2" xfId="3377" xr:uid="{00000000-0005-0000-0000-0000300D0000}"/>
    <cellStyle name="Millares 2 8 5 3 2 2" xfId="3378" xr:uid="{00000000-0005-0000-0000-0000310D0000}"/>
    <cellStyle name="Millares 2 8 5 3 2 2 2" xfId="3379" xr:uid="{00000000-0005-0000-0000-0000320D0000}"/>
    <cellStyle name="Millares 2 8 5 3 2 2 2 2" xfId="11787" xr:uid="{D0363F65-EFB0-4604-A03D-2F35A882098C}"/>
    <cellStyle name="Millares 2 8 5 3 2 2 2 3" xfId="7856" xr:uid="{B5342323-C1FB-4729-87FA-4E290EC96E32}"/>
    <cellStyle name="Millares 2 8 5 3 2 2 3" xfId="9851" xr:uid="{DCD23C2E-1AA2-4565-8ACA-4EFAD448ED02}"/>
    <cellStyle name="Millares 2 8 5 3 2 2 4" xfId="5919" xr:uid="{E8833CB6-8E1C-42D4-9A94-44793D06A4C2}"/>
    <cellStyle name="Millares 2 8 5 3 2 3" xfId="3380" xr:uid="{00000000-0005-0000-0000-0000330D0000}"/>
    <cellStyle name="Millares 2 8 5 3 2 3 2" xfId="10856" xr:uid="{AC4A7C40-6613-477F-A7BA-3A93E86A9ADA}"/>
    <cellStyle name="Millares 2 8 5 3 2 3 3" xfId="6925" xr:uid="{A96786AC-4FF8-40F1-805E-945A38B0ABE3}"/>
    <cellStyle name="Millares 2 8 5 3 2 4" xfId="8920" xr:uid="{25294162-1AF7-49F5-840C-453F36CE70B3}"/>
    <cellStyle name="Millares 2 8 5 3 2 5" xfId="4988" xr:uid="{C79D7D00-A3A6-4815-9D03-E008FD2D11D6}"/>
    <cellStyle name="Millares 2 8 5 3 3" xfId="3381" xr:uid="{00000000-0005-0000-0000-0000340D0000}"/>
    <cellStyle name="Millares 2 8 5 3 3 2" xfId="3382" xr:uid="{00000000-0005-0000-0000-0000350D0000}"/>
    <cellStyle name="Millares 2 8 5 3 3 2 2" xfId="11329" xr:uid="{9AF97E61-E7A6-4C4D-B7F0-FD50C170D8CE}"/>
    <cellStyle name="Millares 2 8 5 3 3 2 3" xfId="7398" xr:uid="{58D611BB-107E-4815-8607-E5F489B9D7B0}"/>
    <cellStyle name="Millares 2 8 5 3 3 3" xfId="9393" xr:uid="{D6C3ABB4-EFF1-4FDC-B3A8-9FF157399249}"/>
    <cellStyle name="Millares 2 8 5 3 3 4" xfId="5461" xr:uid="{22A1493C-542C-400B-AB75-71823568E646}"/>
    <cellStyle name="Millares 2 8 5 3 4" xfId="3383" xr:uid="{00000000-0005-0000-0000-0000360D0000}"/>
    <cellStyle name="Millares 2 8 5 3 4 2" xfId="10401" xr:uid="{F1ED39A4-2A2F-4C05-ADD2-907CFEE557A5}"/>
    <cellStyle name="Millares 2 8 5 3 4 3" xfId="6470" xr:uid="{5AEB4DF7-0C6B-415C-AC99-60F108A8CF22}"/>
    <cellStyle name="Millares 2 8 5 3 5" xfId="8462" xr:uid="{06D0A991-1177-4353-8B17-B9FEDB22B787}"/>
    <cellStyle name="Millares 2 8 5 3 6" xfId="4529" xr:uid="{046E549E-1FD8-46CA-B069-21DD9885BE18}"/>
    <cellStyle name="Millares 2 8 5 4" xfId="3384" xr:uid="{00000000-0005-0000-0000-0000370D0000}"/>
    <cellStyle name="Millares 2 8 5 4 2" xfId="3385" xr:uid="{00000000-0005-0000-0000-0000380D0000}"/>
    <cellStyle name="Millares 2 8 5 4 2 2" xfId="3386" xr:uid="{00000000-0005-0000-0000-0000390D0000}"/>
    <cellStyle name="Millares 2 8 5 4 2 2 2" xfId="11785" xr:uid="{D237376F-6E43-4561-B13F-D8C8B442F6AC}"/>
    <cellStyle name="Millares 2 8 5 4 2 2 3" xfId="7854" xr:uid="{DBC8375F-31F4-4A21-A894-0312BA36862B}"/>
    <cellStyle name="Millares 2 8 5 4 2 3" xfId="9849" xr:uid="{29C8ECC5-C72B-4903-BF41-8D504CFB3F25}"/>
    <cellStyle name="Millares 2 8 5 4 2 4" xfId="5917" xr:uid="{063024EB-2756-4AC3-BB14-D165D02706F4}"/>
    <cellStyle name="Millares 2 8 5 4 3" xfId="3387" xr:uid="{00000000-0005-0000-0000-00003A0D0000}"/>
    <cellStyle name="Millares 2 8 5 4 3 2" xfId="10854" xr:uid="{6E0D2850-3FD9-4550-9191-7B4E7D8D0A46}"/>
    <cellStyle name="Millares 2 8 5 4 3 3" xfId="6923" xr:uid="{F2B4CBB3-CF0A-492F-BA0F-73A62969B1E2}"/>
    <cellStyle name="Millares 2 8 5 4 4" xfId="8918" xr:uid="{78296979-CFE9-4138-85CB-BF003BC5BC0E}"/>
    <cellStyle name="Millares 2 8 5 4 5" xfId="4986" xr:uid="{45EC5457-0425-422D-9BF4-0F743ECC2EBB}"/>
    <cellStyle name="Millares 2 8 5 5" xfId="3388" xr:uid="{00000000-0005-0000-0000-00003B0D0000}"/>
    <cellStyle name="Millares 2 8 5 5 2" xfId="3389" xr:uid="{00000000-0005-0000-0000-00003C0D0000}"/>
    <cellStyle name="Millares 2 8 5 5 2 2" xfId="11327" xr:uid="{80E1622A-C992-4302-B670-7401AB5453BF}"/>
    <cellStyle name="Millares 2 8 5 5 2 3" xfId="7396" xr:uid="{F609C47E-AD91-4515-BD1A-FBF2ECAE6164}"/>
    <cellStyle name="Millares 2 8 5 5 3" xfId="9391" xr:uid="{44D29D2E-2694-4418-B03F-D3383A5B5E3E}"/>
    <cellStyle name="Millares 2 8 5 5 4" xfId="5459" xr:uid="{E2388F06-5E57-45D4-83BE-99D0DD4EC073}"/>
    <cellStyle name="Millares 2 8 5 6" xfId="3390" xr:uid="{00000000-0005-0000-0000-00003D0D0000}"/>
    <cellStyle name="Millares 2 8 5 6 2" xfId="10399" xr:uid="{E9895B13-157C-4694-AC2D-58344679865B}"/>
    <cellStyle name="Millares 2 8 5 6 3" xfId="6468" xr:uid="{DA391FA4-9C7E-4916-93A9-C7E9FA9FC4FB}"/>
    <cellStyle name="Millares 2 8 5 7" xfId="8460" xr:uid="{4BD54D94-3863-4B62-B79E-FCB65A54FDD1}"/>
    <cellStyle name="Millares 2 8 5 8" xfId="4527" xr:uid="{DEF72256-C8B1-43FD-BFAE-4C156201051E}"/>
    <cellStyle name="Millares 2 8 6" xfId="3391" xr:uid="{00000000-0005-0000-0000-00003E0D0000}"/>
    <cellStyle name="Millares 2 8 6 2" xfId="3392" xr:uid="{00000000-0005-0000-0000-00003F0D0000}"/>
    <cellStyle name="Millares 2 8 6 2 2" xfId="3393" xr:uid="{00000000-0005-0000-0000-0000400D0000}"/>
    <cellStyle name="Millares 2 8 6 2 2 2" xfId="3394" xr:uid="{00000000-0005-0000-0000-0000410D0000}"/>
    <cellStyle name="Millares 2 8 6 2 2 2 2" xfId="11788" xr:uid="{2FE7DDAD-73F4-4EEC-87A0-3A5CBF29ABD9}"/>
    <cellStyle name="Millares 2 8 6 2 2 2 3" xfId="7857" xr:uid="{DE6D3E7D-9A5C-4F49-A603-6ED50D7CF3AA}"/>
    <cellStyle name="Millares 2 8 6 2 2 3" xfId="9852" xr:uid="{550CE244-6B92-45E2-B179-D598321E0F8D}"/>
    <cellStyle name="Millares 2 8 6 2 2 4" xfId="5920" xr:uid="{9AB70064-FDE7-4BA0-836E-A5422DD24DDD}"/>
    <cellStyle name="Millares 2 8 6 2 3" xfId="3395" xr:uid="{00000000-0005-0000-0000-0000420D0000}"/>
    <cellStyle name="Millares 2 8 6 2 3 2" xfId="10857" xr:uid="{7749DB18-C41A-4617-809D-A69D32B35E34}"/>
    <cellStyle name="Millares 2 8 6 2 3 3" xfId="6926" xr:uid="{9BD5B4CE-F584-417D-8EFC-1CC944FF46B2}"/>
    <cellStyle name="Millares 2 8 6 2 4" xfId="8921" xr:uid="{9B816FA2-2E41-488A-80D6-B1B1C3EFA8FF}"/>
    <cellStyle name="Millares 2 8 6 2 5" xfId="4989" xr:uid="{2BD395C6-60F0-44FA-91B8-DF8051B0D522}"/>
    <cellStyle name="Millares 2 8 6 3" xfId="3396" xr:uid="{00000000-0005-0000-0000-0000430D0000}"/>
    <cellStyle name="Millares 2 8 6 3 2" xfId="3397" xr:uid="{00000000-0005-0000-0000-0000440D0000}"/>
    <cellStyle name="Millares 2 8 6 3 2 2" xfId="11330" xr:uid="{84AC6598-6D8D-4D7D-ABEC-FDC47B8D3555}"/>
    <cellStyle name="Millares 2 8 6 3 2 3" xfId="7399" xr:uid="{166694D3-F9B4-4140-944F-8F475D5DD673}"/>
    <cellStyle name="Millares 2 8 6 3 3" xfId="9394" xr:uid="{85497E6B-DB9E-4B04-8F00-3D064E95062B}"/>
    <cellStyle name="Millares 2 8 6 3 4" xfId="5462" xr:uid="{B9BDEC82-ECFF-4988-9A77-DD4D44D9959E}"/>
    <cellStyle name="Millares 2 8 6 4" xfId="3398" xr:uid="{00000000-0005-0000-0000-0000450D0000}"/>
    <cellStyle name="Millares 2 8 6 4 2" xfId="10402" xr:uid="{317E7C53-B8D3-4363-92B0-BB97D1F802B6}"/>
    <cellStyle name="Millares 2 8 6 4 3" xfId="6471" xr:uid="{1436ACC9-BC8B-4391-8C88-FDB83A6F728D}"/>
    <cellStyle name="Millares 2 8 6 5" xfId="8463" xr:uid="{F9BFC191-E678-4A79-9EB2-895D2FEEB903}"/>
    <cellStyle name="Millares 2 8 6 6" xfId="4530" xr:uid="{10FD0D2A-F74F-4D3E-B853-B4905270CC73}"/>
    <cellStyle name="Millares 2 8 7" xfId="3399" xr:uid="{00000000-0005-0000-0000-0000460D0000}"/>
    <cellStyle name="Millares 2 8 7 2" xfId="3400" xr:uid="{00000000-0005-0000-0000-0000470D0000}"/>
    <cellStyle name="Millares 2 8 7 2 2" xfId="3401" xr:uid="{00000000-0005-0000-0000-0000480D0000}"/>
    <cellStyle name="Millares 2 8 7 2 2 2" xfId="3402" xr:uid="{00000000-0005-0000-0000-0000490D0000}"/>
    <cellStyle name="Millares 2 8 7 2 2 2 2" xfId="11789" xr:uid="{97D55884-3D70-4C4A-B04B-DD3FC2CDD7CC}"/>
    <cellStyle name="Millares 2 8 7 2 2 2 3" xfId="7858" xr:uid="{4E89CC29-1CAE-4269-840B-5A3CCA9F28F7}"/>
    <cellStyle name="Millares 2 8 7 2 2 3" xfId="9853" xr:uid="{D7112294-7DFC-4FDE-9671-F30458CD2D71}"/>
    <cellStyle name="Millares 2 8 7 2 2 4" xfId="5921" xr:uid="{C0C0EC69-1378-4BCD-B0F9-6CCC1F308EDB}"/>
    <cellStyle name="Millares 2 8 7 2 3" xfId="3403" xr:uid="{00000000-0005-0000-0000-00004A0D0000}"/>
    <cellStyle name="Millares 2 8 7 2 3 2" xfId="10858" xr:uid="{247BA70B-A558-41E3-84C1-DD0CFD2705A3}"/>
    <cellStyle name="Millares 2 8 7 2 3 3" xfId="6927" xr:uid="{98EF4460-2D9D-4A2F-9CB6-DDB188CAFF27}"/>
    <cellStyle name="Millares 2 8 7 2 4" xfId="8922" xr:uid="{443A8CBE-5625-4054-BC9C-707C988AF487}"/>
    <cellStyle name="Millares 2 8 7 2 5" xfId="4990" xr:uid="{C6B340EA-C677-4398-90D5-9C6EDC42D52D}"/>
    <cellStyle name="Millares 2 8 7 3" xfId="3404" xr:uid="{00000000-0005-0000-0000-00004B0D0000}"/>
    <cellStyle name="Millares 2 8 7 3 2" xfId="3405" xr:uid="{00000000-0005-0000-0000-00004C0D0000}"/>
    <cellStyle name="Millares 2 8 7 3 2 2" xfId="11331" xr:uid="{481D142D-C00B-4DBB-9250-E70D4914A8B3}"/>
    <cellStyle name="Millares 2 8 7 3 2 3" xfId="7400" xr:uid="{457DCF68-7A61-483B-89AB-ADCF07052726}"/>
    <cellStyle name="Millares 2 8 7 3 3" xfId="9395" xr:uid="{D16A5DB0-49A6-4A8B-8935-B36190E1D071}"/>
    <cellStyle name="Millares 2 8 7 3 4" xfId="5463" xr:uid="{33EBB76C-D1F2-48A0-B58C-0EA9739C64E2}"/>
    <cellStyle name="Millares 2 8 7 4" xfId="3406" xr:uid="{00000000-0005-0000-0000-00004D0D0000}"/>
    <cellStyle name="Millares 2 8 7 4 2" xfId="10403" xr:uid="{06FB59B5-9B73-496B-9D83-3F5B7A84569F}"/>
    <cellStyle name="Millares 2 8 7 4 3" xfId="6472" xr:uid="{C55FA97A-F72D-40B1-9795-C16D602935B4}"/>
    <cellStyle name="Millares 2 8 7 5" xfId="8464" xr:uid="{0EC22D1B-8807-4B8B-904D-478472A248FA}"/>
    <cellStyle name="Millares 2 8 7 6" xfId="4531" xr:uid="{A2D47A7E-7470-439A-A8C6-13B65E8F653B}"/>
    <cellStyle name="Millares 2 8 8" xfId="3407" xr:uid="{00000000-0005-0000-0000-00004E0D0000}"/>
    <cellStyle name="Millares 2 8 8 2" xfId="3408" xr:uid="{00000000-0005-0000-0000-00004F0D0000}"/>
    <cellStyle name="Millares 2 8 8 2 2" xfId="3409" xr:uid="{00000000-0005-0000-0000-0000500D0000}"/>
    <cellStyle name="Millares 2 8 8 2 2 2" xfId="11766" xr:uid="{86343A26-04D9-4377-A9BA-CE70038BF396}"/>
    <cellStyle name="Millares 2 8 8 2 2 3" xfId="7835" xr:uid="{E7D0D659-CE05-4D52-941A-23A9C41C9DA2}"/>
    <cellStyle name="Millares 2 8 8 2 3" xfId="9830" xr:uid="{C72FB39E-A7FC-4563-B3E7-D6F49ACAA191}"/>
    <cellStyle name="Millares 2 8 8 2 4" xfId="5898" xr:uid="{6E5E101C-1F4F-4A55-A1B5-FAFE09830860}"/>
    <cellStyle name="Millares 2 8 8 3" xfId="3410" xr:uid="{00000000-0005-0000-0000-0000510D0000}"/>
    <cellStyle name="Millares 2 8 8 3 2" xfId="10835" xr:uid="{B1F8A40F-2FDA-436F-92D6-3A1EBFA582FB}"/>
    <cellStyle name="Millares 2 8 8 3 3" xfId="6904" xr:uid="{9E4AE7A0-EAA3-4AC4-8829-6A6900FC8993}"/>
    <cellStyle name="Millares 2 8 8 4" xfId="8899" xr:uid="{510319E1-F4DB-40AE-B713-71921AA72789}"/>
    <cellStyle name="Millares 2 8 8 5" xfId="4967" xr:uid="{A6553452-7E72-4AEF-AD72-B88FE48891A9}"/>
    <cellStyle name="Millares 2 8 9" xfId="3411" xr:uid="{00000000-0005-0000-0000-0000520D0000}"/>
    <cellStyle name="Millares 2 8 9 2" xfId="3412" xr:uid="{00000000-0005-0000-0000-0000530D0000}"/>
    <cellStyle name="Millares 2 8 9 2 2" xfId="11308" xr:uid="{4014AA72-B82D-441A-A09C-176242692CB1}"/>
    <cellStyle name="Millares 2 8 9 2 3" xfId="7377" xr:uid="{AF2134F7-6367-4D93-B5B9-DE5A3D3567BC}"/>
    <cellStyle name="Millares 2 8 9 3" xfId="9372" xr:uid="{A6B50D1C-D334-4974-876C-7F6733A586CD}"/>
    <cellStyle name="Millares 2 8 9 4" xfId="5440" xr:uid="{E03FFB7A-89F2-44D5-9DF2-CED0A0742BA2}"/>
    <cellStyle name="Millares 2 9" xfId="3413" xr:uid="{00000000-0005-0000-0000-0000540D0000}"/>
    <cellStyle name="Millares 2 9 10" xfId="3414" xr:uid="{00000000-0005-0000-0000-0000550D0000}"/>
    <cellStyle name="Millares 2 9 10 2" xfId="10404" xr:uid="{B71E1397-38AA-4707-9CB8-EF574B1F2BDE}"/>
    <cellStyle name="Millares 2 9 10 3" xfId="6473" xr:uid="{331E7158-84FD-4363-8BF7-1BA4C0D627C5}"/>
    <cellStyle name="Millares 2 9 11" xfId="8465" xr:uid="{414F8D88-165C-4E44-A15A-F5EB0776C832}"/>
    <cellStyle name="Millares 2 9 12" xfId="4532" xr:uid="{D268DF0B-5FF6-4D05-B96F-3B09AB73BCED}"/>
    <cellStyle name="Millares 2 9 2" xfId="3415" xr:uid="{00000000-0005-0000-0000-0000560D0000}"/>
    <cellStyle name="Millares 2 9 2 2" xfId="3416" xr:uid="{00000000-0005-0000-0000-0000570D0000}"/>
    <cellStyle name="Millares 2 9 2 2 2" xfId="3417" xr:uid="{00000000-0005-0000-0000-0000580D0000}"/>
    <cellStyle name="Millares 2 9 2 2 2 2" xfId="3418" xr:uid="{00000000-0005-0000-0000-0000590D0000}"/>
    <cellStyle name="Millares 2 9 2 2 2 2 2" xfId="3419" xr:uid="{00000000-0005-0000-0000-00005A0D0000}"/>
    <cellStyle name="Millares 2 9 2 2 2 2 2 2" xfId="3420" xr:uid="{00000000-0005-0000-0000-00005B0D0000}"/>
    <cellStyle name="Millares 2 9 2 2 2 2 2 2 2" xfId="11793" xr:uid="{C03FDF03-8E85-4E1E-BCF3-00A399C64FE2}"/>
    <cellStyle name="Millares 2 9 2 2 2 2 2 2 3" xfId="7862" xr:uid="{CD9D3F8F-BA6F-4CC5-BD71-EA5C9E488811}"/>
    <cellStyle name="Millares 2 9 2 2 2 2 2 3" xfId="9857" xr:uid="{58F3879C-97BB-4F41-AB14-151F0E0EE59C}"/>
    <cellStyle name="Millares 2 9 2 2 2 2 2 4" xfId="5925" xr:uid="{2F6A2E23-DCE5-4AF6-B5BF-A36A569143E5}"/>
    <cellStyle name="Millares 2 9 2 2 2 2 3" xfId="3421" xr:uid="{00000000-0005-0000-0000-00005C0D0000}"/>
    <cellStyle name="Millares 2 9 2 2 2 2 3 2" xfId="10862" xr:uid="{D2018785-E6BE-422A-8884-BDB725FAED8F}"/>
    <cellStyle name="Millares 2 9 2 2 2 2 3 3" xfId="6931" xr:uid="{623E2116-2B11-4FDD-893E-279936ADF5CB}"/>
    <cellStyle name="Millares 2 9 2 2 2 2 4" xfId="8926" xr:uid="{55E46FED-4810-496B-8298-95C771AF1E2E}"/>
    <cellStyle name="Millares 2 9 2 2 2 2 5" xfId="4994" xr:uid="{18F31DF0-5FBB-4998-93F8-A99CA53E89CF}"/>
    <cellStyle name="Millares 2 9 2 2 2 3" xfId="3422" xr:uid="{00000000-0005-0000-0000-00005D0D0000}"/>
    <cellStyle name="Millares 2 9 2 2 2 3 2" xfId="3423" xr:uid="{00000000-0005-0000-0000-00005E0D0000}"/>
    <cellStyle name="Millares 2 9 2 2 2 3 2 2" xfId="11335" xr:uid="{B4399F3C-3E51-47F9-96A2-5E18DDE4D2FD}"/>
    <cellStyle name="Millares 2 9 2 2 2 3 2 3" xfId="7404" xr:uid="{4AF39C26-7A12-4EAF-9200-F0D5B8DEFE4A}"/>
    <cellStyle name="Millares 2 9 2 2 2 3 3" xfId="9399" xr:uid="{2254000F-D414-4654-B2F9-0FF2017DFE78}"/>
    <cellStyle name="Millares 2 9 2 2 2 3 4" xfId="5467" xr:uid="{48B68F8C-1798-4514-BCA3-4A212759E56A}"/>
    <cellStyle name="Millares 2 9 2 2 2 4" xfId="3424" xr:uid="{00000000-0005-0000-0000-00005F0D0000}"/>
    <cellStyle name="Millares 2 9 2 2 2 4 2" xfId="10407" xr:uid="{9393A862-29DD-4247-BB8A-A7B78B20F323}"/>
    <cellStyle name="Millares 2 9 2 2 2 4 3" xfId="6476" xr:uid="{D18D7DF8-0C77-4695-A26B-52DC0DEAF95C}"/>
    <cellStyle name="Millares 2 9 2 2 2 5" xfId="8468" xr:uid="{A764C122-A907-41C4-979D-6ACF782BCA84}"/>
    <cellStyle name="Millares 2 9 2 2 2 6" xfId="4535" xr:uid="{97BDB384-F600-4A96-82EB-9E42AE151D57}"/>
    <cellStyle name="Millares 2 9 2 2 3" xfId="3425" xr:uid="{00000000-0005-0000-0000-0000600D0000}"/>
    <cellStyle name="Millares 2 9 2 2 3 2" xfId="3426" xr:uid="{00000000-0005-0000-0000-0000610D0000}"/>
    <cellStyle name="Millares 2 9 2 2 3 2 2" xfId="3427" xr:uid="{00000000-0005-0000-0000-0000620D0000}"/>
    <cellStyle name="Millares 2 9 2 2 3 2 2 2" xfId="3428" xr:uid="{00000000-0005-0000-0000-0000630D0000}"/>
    <cellStyle name="Millares 2 9 2 2 3 2 2 2 2" xfId="11794" xr:uid="{2C280653-BBD6-49C5-AAD6-535F16D44D8C}"/>
    <cellStyle name="Millares 2 9 2 2 3 2 2 2 3" xfId="7863" xr:uid="{C2F55626-EB81-45B0-84C8-CCF243711F3F}"/>
    <cellStyle name="Millares 2 9 2 2 3 2 2 3" xfId="9858" xr:uid="{650E9A79-015F-4547-A673-504D69225A49}"/>
    <cellStyle name="Millares 2 9 2 2 3 2 2 4" xfId="5926" xr:uid="{620010E5-C232-4CDD-ACE8-3DD3018B2EC8}"/>
    <cellStyle name="Millares 2 9 2 2 3 2 3" xfId="3429" xr:uid="{00000000-0005-0000-0000-0000640D0000}"/>
    <cellStyle name="Millares 2 9 2 2 3 2 3 2" xfId="10863" xr:uid="{22160F2B-C948-477F-90E6-69C98522C565}"/>
    <cellStyle name="Millares 2 9 2 2 3 2 3 3" xfId="6932" xr:uid="{0633FC41-515F-4E30-A7F4-5594AE2E3643}"/>
    <cellStyle name="Millares 2 9 2 2 3 2 4" xfId="8927" xr:uid="{6B123EED-867F-4473-9A39-887EE1885F71}"/>
    <cellStyle name="Millares 2 9 2 2 3 2 5" xfId="4995" xr:uid="{E68E1B8E-7225-438A-8665-E9126709D952}"/>
    <cellStyle name="Millares 2 9 2 2 3 3" xfId="3430" xr:uid="{00000000-0005-0000-0000-0000650D0000}"/>
    <cellStyle name="Millares 2 9 2 2 3 3 2" xfId="3431" xr:uid="{00000000-0005-0000-0000-0000660D0000}"/>
    <cellStyle name="Millares 2 9 2 2 3 3 2 2" xfId="11336" xr:uid="{091BCE4B-B8EA-4ECF-8F69-0A30538890A5}"/>
    <cellStyle name="Millares 2 9 2 2 3 3 2 3" xfId="7405" xr:uid="{699E7039-82E3-44EE-A916-EEDD1E54A87B}"/>
    <cellStyle name="Millares 2 9 2 2 3 3 3" xfId="9400" xr:uid="{2ED3FAC5-F683-4B48-B02B-EFBB7169869E}"/>
    <cellStyle name="Millares 2 9 2 2 3 3 4" xfId="5468" xr:uid="{A61E9027-5C54-45F7-B20A-52301781A636}"/>
    <cellStyle name="Millares 2 9 2 2 3 4" xfId="3432" xr:uid="{00000000-0005-0000-0000-0000670D0000}"/>
    <cellStyle name="Millares 2 9 2 2 3 4 2" xfId="10408" xr:uid="{20A5C4B9-8E9F-47F2-B41B-A614212338B6}"/>
    <cellStyle name="Millares 2 9 2 2 3 4 3" xfId="6477" xr:uid="{2071F720-DC33-4EFE-859E-543F1FEBB06A}"/>
    <cellStyle name="Millares 2 9 2 2 3 5" xfId="8469" xr:uid="{51FA1D5E-F930-46CF-B7CA-7B18C9EEBE4D}"/>
    <cellStyle name="Millares 2 9 2 2 3 6" xfId="4536" xr:uid="{6F456356-FE05-4D75-A221-1B2D31668F1A}"/>
    <cellStyle name="Millares 2 9 2 2 4" xfId="3433" xr:uid="{00000000-0005-0000-0000-0000680D0000}"/>
    <cellStyle name="Millares 2 9 2 2 4 2" xfId="3434" xr:uid="{00000000-0005-0000-0000-0000690D0000}"/>
    <cellStyle name="Millares 2 9 2 2 4 2 2" xfId="3435" xr:uid="{00000000-0005-0000-0000-00006A0D0000}"/>
    <cellStyle name="Millares 2 9 2 2 4 2 2 2" xfId="11792" xr:uid="{FACF4D98-4F06-4C1F-BFDA-21D872413204}"/>
    <cellStyle name="Millares 2 9 2 2 4 2 2 3" xfId="7861" xr:uid="{EA6612C9-74FB-483A-9BD5-D2F2BD3D912C}"/>
    <cellStyle name="Millares 2 9 2 2 4 2 3" xfId="9856" xr:uid="{78EF85D8-C779-4E1A-9E59-87EBD196B74B}"/>
    <cellStyle name="Millares 2 9 2 2 4 2 4" xfId="5924" xr:uid="{11CA5C43-72E5-418F-99C4-726EB4F4F22D}"/>
    <cellStyle name="Millares 2 9 2 2 4 3" xfId="3436" xr:uid="{00000000-0005-0000-0000-00006B0D0000}"/>
    <cellStyle name="Millares 2 9 2 2 4 3 2" xfId="10861" xr:uid="{F98BDF7C-8CDB-4B59-B011-D55C76AAA100}"/>
    <cellStyle name="Millares 2 9 2 2 4 3 3" xfId="6930" xr:uid="{50C9B697-7442-4F9D-A4FA-FD690798C2F3}"/>
    <cellStyle name="Millares 2 9 2 2 4 4" xfId="8925" xr:uid="{2A95C5D6-D528-4117-B58F-97A6FCF67A90}"/>
    <cellStyle name="Millares 2 9 2 2 4 5" xfId="4993" xr:uid="{EE58E7B1-B8D3-4AF9-ADD9-D19DF5C4B1E1}"/>
    <cellStyle name="Millares 2 9 2 2 5" xfId="3437" xr:uid="{00000000-0005-0000-0000-00006C0D0000}"/>
    <cellStyle name="Millares 2 9 2 2 5 2" xfId="3438" xr:uid="{00000000-0005-0000-0000-00006D0D0000}"/>
    <cellStyle name="Millares 2 9 2 2 5 2 2" xfId="11334" xr:uid="{27BC2779-A2B5-45F6-B525-BC7FEE0FCC33}"/>
    <cellStyle name="Millares 2 9 2 2 5 2 3" xfId="7403" xr:uid="{86F0B615-DCC9-4DF6-9533-82EB415C796B}"/>
    <cellStyle name="Millares 2 9 2 2 5 3" xfId="9398" xr:uid="{B8FA569A-861B-4181-A450-C6259F22AD74}"/>
    <cellStyle name="Millares 2 9 2 2 5 4" xfId="5466" xr:uid="{834A0E3C-9950-4A1F-95C2-42894AB0A290}"/>
    <cellStyle name="Millares 2 9 2 2 6" xfId="3439" xr:uid="{00000000-0005-0000-0000-00006E0D0000}"/>
    <cellStyle name="Millares 2 9 2 2 6 2" xfId="10406" xr:uid="{ECDE9015-89C1-42EE-ABC0-EC013EE7D2CD}"/>
    <cellStyle name="Millares 2 9 2 2 6 3" xfId="6475" xr:uid="{8326B2F9-9BA6-494F-8F96-9B757FAC5B74}"/>
    <cellStyle name="Millares 2 9 2 2 7" xfId="8467" xr:uid="{05D0BD7A-44D9-4702-9EF9-2040A00EB9B3}"/>
    <cellStyle name="Millares 2 9 2 2 8" xfId="4534" xr:uid="{06445F28-0D48-4AB4-AACC-B6EC2FB9D9DE}"/>
    <cellStyle name="Millares 2 9 2 3" xfId="3440" xr:uid="{00000000-0005-0000-0000-00006F0D0000}"/>
    <cellStyle name="Millares 2 9 2 3 2" xfId="3441" xr:uid="{00000000-0005-0000-0000-0000700D0000}"/>
    <cellStyle name="Millares 2 9 2 3 2 2" xfId="3442" xr:uid="{00000000-0005-0000-0000-0000710D0000}"/>
    <cellStyle name="Millares 2 9 2 3 2 2 2" xfId="3443" xr:uid="{00000000-0005-0000-0000-0000720D0000}"/>
    <cellStyle name="Millares 2 9 2 3 2 2 2 2" xfId="11795" xr:uid="{64ECAAFC-12C8-4B56-9949-73C48A26FC8D}"/>
    <cellStyle name="Millares 2 9 2 3 2 2 2 3" xfId="7864" xr:uid="{D0267F64-3DFA-4D48-A417-8AD94ABF5D23}"/>
    <cellStyle name="Millares 2 9 2 3 2 2 3" xfId="9859" xr:uid="{E716BE89-99F6-4D15-993E-AE9C16A6C624}"/>
    <cellStyle name="Millares 2 9 2 3 2 2 4" xfId="5927" xr:uid="{879C1803-B10D-4C8B-ABB6-51952A6FCE65}"/>
    <cellStyle name="Millares 2 9 2 3 2 3" xfId="3444" xr:uid="{00000000-0005-0000-0000-0000730D0000}"/>
    <cellStyle name="Millares 2 9 2 3 2 3 2" xfId="10864" xr:uid="{9A8B6DB7-8ED1-49D2-A3AD-66E38564E001}"/>
    <cellStyle name="Millares 2 9 2 3 2 3 3" xfId="6933" xr:uid="{09FC7597-5396-4640-B6DF-084D86DD1660}"/>
    <cellStyle name="Millares 2 9 2 3 2 4" xfId="8928" xr:uid="{BD86E27A-5C12-4F2D-B866-B5FF28873AA9}"/>
    <cellStyle name="Millares 2 9 2 3 2 5" xfId="4996" xr:uid="{BBA25BD2-80DD-4812-8C84-9AE1A8838308}"/>
    <cellStyle name="Millares 2 9 2 3 3" xfId="3445" xr:uid="{00000000-0005-0000-0000-0000740D0000}"/>
    <cellStyle name="Millares 2 9 2 3 3 2" xfId="3446" xr:uid="{00000000-0005-0000-0000-0000750D0000}"/>
    <cellStyle name="Millares 2 9 2 3 3 2 2" xfId="11337" xr:uid="{C491D114-C31F-419D-B887-AA4B2DAAAA7D}"/>
    <cellStyle name="Millares 2 9 2 3 3 2 3" xfId="7406" xr:uid="{A3F9D180-3590-43E3-8301-744D92BBE1F7}"/>
    <cellStyle name="Millares 2 9 2 3 3 3" xfId="9401" xr:uid="{B806C2E7-EEFB-4D51-97DF-3910FE2F40F4}"/>
    <cellStyle name="Millares 2 9 2 3 3 4" xfId="5469" xr:uid="{F133A4E4-4EEB-44F5-B68E-8B4C5C2B6F31}"/>
    <cellStyle name="Millares 2 9 2 3 4" xfId="3447" xr:uid="{00000000-0005-0000-0000-0000760D0000}"/>
    <cellStyle name="Millares 2 9 2 3 4 2" xfId="10409" xr:uid="{B0A353A4-3DE0-4854-96DF-29797C6EC2BC}"/>
    <cellStyle name="Millares 2 9 2 3 4 3" xfId="6478" xr:uid="{CD13410D-0F31-41DE-8808-FC375E4A95D8}"/>
    <cellStyle name="Millares 2 9 2 3 5" xfId="8470" xr:uid="{00965842-BF6F-4A56-9171-CB05A133B90C}"/>
    <cellStyle name="Millares 2 9 2 3 6" xfId="4537" xr:uid="{FF4B6784-7729-462F-B0E8-58BE2E975B92}"/>
    <cellStyle name="Millares 2 9 2 4" xfId="3448" xr:uid="{00000000-0005-0000-0000-0000770D0000}"/>
    <cellStyle name="Millares 2 9 2 4 2" xfId="3449" xr:uid="{00000000-0005-0000-0000-0000780D0000}"/>
    <cellStyle name="Millares 2 9 2 4 2 2" xfId="3450" xr:uid="{00000000-0005-0000-0000-0000790D0000}"/>
    <cellStyle name="Millares 2 9 2 4 2 2 2" xfId="3451" xr:uid="{00000000-0005-0000-0000-00007A0D0000}"/>
    <cellStyle name="Millares 2 9 2 4 2 2 2 2" xfId="11796" xr:uid="{811B7F7F-65CE-4A74-8E9D-8FE7C5006FC1}"/>
    <cellStyle name="Millares 2 9 2 4 2 2 2 3" xfId="7865" xr:uid="{5E91C37E-93ED-45CA-8D6B-A76406113641}"/>
    <cellStyle name="Millares 2 9 2 4 2 2 3" xfId="9860" xr:uid="{1706E5BE-CAC8-4E6E-BC32-160908D4BF21}"/>
    <cellStyle name="Millares 2 9 2 4 2 2 4" xfId="5928" xr:uid="{8C10031E-3393-468B-8932-5B0553494FE1}"/>
    <cellStyle name="Millares 2 9 2 4 2 3" xfId="3452" xr:uid="{00000000-0005-0000-0000-00007B0D0000}"/>
    <cellStyle name="Millares 2 9 2 4 2 3 2" xfId="10865" xr:uid="{59F3360C-761B-4A2D-9796-37758D247EEF}"/>
    <cellStyle name="Millares 2 9 2 4 2 3 3" xfId="6934" xr:uid="{27DBFD96-DE32-43C6-A219-C8929AD842EE}"/>
    <cellStyle name="Millares 2 9 2 4 2 4" xfId="8929" xr:uid="{92A1C3EC-2221-4AF8-A1FF-1926E87D85D0}"/>
    <cellStyle name="Millares 2 9 2 4 2 5" xfId="4997" xr:uid="{70F318A7-E00B-48B5-920E-5BDE9FA04513}"/>
    <cellStyle name="Millares 2 9 2 4 3" xfId="3453" xr:uid="{00000000-0005-0000-0000-00007C0D0000}"/>
    <cellStyle name="Millares 2 9 2 4 3 2" xfId="3454" xr:uid="{00000000-0005-0000-0000-00007D0D0000}"/>
    <cellStyle name="Millares 2 9 2 4 3 2 2" xfId="11338" xr:uid="{12B3C042-7996-43D0-851C-8005F10B29E4}"/>
    <cellStyle name="Millares 2 9 2 4 3 2 3" xfId="7407" xr:uid="{C82FB570-EB8C-4401-B79A-93AB679B7AC1}"/>
    <cellStyle name="Millares 2 9 2 4 3 3" xfId="9402" xr:uid="{59445E6E-F863-4E3F-BF62-B28B9A36D363}"/>
    <cellStyle name="Millares 2 9 2 4 3 4" xfId="5470" xr:uid="{9D865A68-0FBC-43BE-BAAC-0096F22DE2C2}"/>
    <cellStyle name="Millares 2 9 2 4 4" xfId="3455" xr:uid="{00000000-0005-0000-0000-00007E0D0000}"/>
    <cellStyle name="Millares 2 9 2 4 4 2" xfId="10410" xr:uid="{29A827E6-F909-43B5-BD3E-15098C208016}"/>
    <cellStyle name="Millares 2 9 2 4 4 3" xfId="6479" xr:uid="{949EB17B-2B81-4711-8085-1AF79FE99262}"/>
    <cellStyle name="Millares 2 9 2 4 5" xfId="8471" xr:uid="{D1886CDD-82B1-45B9-9ED7-B7002DDBF2B1}"/>
    <cellStyle name="Millares 2 9 2 4 6" xfId="4538" xr:uid="{D02BA8D2-0306-4838-BA44-54792F5604A2}"/>
    <cellStyle name="Millares 2 9 2 5" xfId="3456" xr:uid="{00000000-0005-0000-0000-00007F0D0000}"/>
    <cellStyle name="Millares 2 9 2 5 2" xfId="3457" xr:uid="{00000000-0005-0000-0000-0000800D0000}"/>
    <cellStyle name="Millares 2 9 2 5 2 2" xfId="3458" xr:uid="{00000000-0005-0000-0000-0000810D0000}"/>
    <cellStyle name="Millares 2 9 2 5 2 2 2" xfId="11791" xr:uid="{0C513737-52DC-4C6A-8AFC-3814BB104F55}"/>
    <cellStyle name="Millares 2 9 2 5 2 2 3" xfId="7860" xr:uid="{94EDAFDD-7293-4301-A49F-FC126E6B685D}"/>
    <cellStyle name="Millares 2 9 2 5 2 3" xfId="9855" xr:uid="{7E6514F5-7C38-4E49-AC0A-067B8128486E}"/>
    <cellStyle name="Millares 2 9 2 5 2 4" xfId="5923" xr:uid="{BC4A40E8-2FAC-4FAF-A087-6E5FE2B79571}"/>
    <cellStyle name="Millares 2 9 2 5 3" xfId="3459" xr:uid="{00000000-0005-0000-0000-0000820D0000}"/>
    <cellStyle name="Millares 2 9 2 5 3 2" xfId="10860" xr:uid="{CBE98793-B818-4B76-BAB9-638616FF0B08}"/>
    <cellStyle name="Millares 2 9 2 5 3 3" xfId="6929" xr:uid="{7A4537C4-2031-472F-AA2B-451433A44A22}"/>
    <cellStyle name="Millares 2 9 2 5 4" xfId="8924" xr:uid="{843B02AE-452E-4F29-AB53-AE3D2B4EBC8B}"/>
    <cellStyle name="Millares 2 9 2 5 5" xfId="4992" xr:uid="{3800EE11-ECF3-4E35-9EC2-8B4EF08AC8DA}"/>
    <cellStyle name="Millares 2 9 2 6" xfId="3460" xr:uid="{00000000-0005-0000-0000-0000830D0000}"/>
    <cellStyle name="Millares 2 9 2 6 2" xfId="3461" xr:uid="{00000000-0005-0000-0000-0000840D0000}"/>
    <cellStyle name="Millares 2 9 2 6 2 2" xfId="11333" xr:uid="{1C0A984A-81A6-470E-B088-3255331B4949}"/>
    <cellStyle name="Millares 2 9 2 6 2 3" xfId="7402" xr:uid="{C4964DF4-0345-49F8-80FC-D68E2BB685F9}"/>
    <cellStyle name="Millares 2 9 2 6 3" xfId="9397" xr:uid="{92D192E9-9FB4-47B2-8171-55138CA89C3F}"/>
    <cellStyle name="Millares 2 9 2 6 4" xfId="5465" xr:uid="{04C660F1-7492-4042-9232-E7FBC4FFA494}"/>
    <cellStyle name="Millares 2 9 2 7" xfId="3462" xr:uid="{00000000-0005-0000-0000-0000850D0000}"/>
    <cellStyle name="Millares 2 9 2 7 2" xfId="10405" xr:uid="{AC9CC938-D2F9-48EC-A962-4C105B994283}"/>
    <cellStyle name="Millares 2 9 2 7 3" xfId="6474" xr:uid="{9607F61B-400A-4EE2-BAB0-FDABF21E63A6}"/>
    <cellStyle name="Millares 2 9 2 8" xfId="8466" xr:uid="{3EF30A42-91F3-4D77-B3DA-73AF0740DDDA}"/>
    <cellStyle name="Millares 2 9 2 9" xfId="4533" xr:uid="{0584B9B8-D09F-481F-BDFD-2D256FE60DBE}"/>
    <cellStyle name="Millares 2 9 3" xfId="3463" xr:uid="{00000000-0005-0000-0000-0000860D0000}"/>
    <cellStyle name="Millares 2 9 3 2" xfId="3464" xr:uid="{00000000-0005-0000-0000-0000870D0000}"/>
    <cellStyle name="Millares 2 9 3 2 2" xfId="3465" xr:uid="{00000000-0005-0000-0000-0000880D0000}"/>
    <cellStyle name="Millares 2 9 3 2 2 2" xfId="3466" xr:uid="{00000000-0005-0000-0000-0000890D0000}"/>
    <cellStyle name="Millares 2 9 3 2 2 2 2" xfId="3467" xr:uid="{00000000-0005-0000-0000-00008A0D0000}"/>
    <cellStyle name="Millares 2 9 3 2 2 2 2 2" xfId="3468" xr:uid="{00000000-0005-0000-0000-00008B0D0000}"/>
    <cellStyle name="Millares 2 9 3 2 2 2 2 2 2" xfId="11799" xr:uid="{88F4C36F-E3B2-42DD-B770-B6DE060663A1}"/>
    <cellStyle name="Millares 2 9 3 2 2 2 2 2 3" xfId="7868" xr:uid="{D00F662F-7E19-4365-B82D-A3F11E093DF8}"/>
    <cellStyle name="Millares 2 9 3 2 2 2 2 3" xfId="9863" xr:uid="{EC08F2DD-5EAB-4ECF-90A6-DCAD30776942}"/>
    <cellStyle name="Millares 2 9 3 2 2 2 2 4" xfId="5931" xr:uid="{7555CF55-026F-48BD-8D5B-46175AC8F927}"/>
    <cellStyle name="Millares 2 9 3 2 2 2 3" xfId="3469" xr:uid="{00000000-0005-0000-0000-00008C0D0000}"/>
    <cellStyle name="Millares 2 9 3 2 2 2 3 2" xfId="10868" xr:uid="{85B346D0-6D6B-47EB-BE6F-895FE73764D2}"/>
    <cellStyle name="Millares 2 9 3 2 2 2 3 3" xfId="6937" xr:uid="{9F3B8537-7B77-45A5-9D57-3D2163FD9CA4}"/>
    <cellStyle name="Millares 2 9 3 2 2 2 4" xfId="8932" xr:uid="{1E50618A-053E-43AB-96A7-A997B8165E81}"/>
    <cellStyle name="Millares 2 9 3 2 2 2 5" xfId="5000" xr:uid="{4EF60C69-F00D-4CDF-8B77-0857F8165A83}"/>
    <cellStyle name="Millares 2 9 3 2 2 3" xfId="3470" xr:uid="{00000000-0005-0000-0000-00008D0D0000}"/>
    <cellStyle name="Millares 2 9 3 2 2 3 2" xfId="3471" xr:uid="{00000000-0005-0000-0000-00008E0D0000}"/>
    <cellStyle name="Millares 2 9 3 2 2 3 2 2" xfId="11341" xr:uid="{9B3C32CF-A520-4E1A-B36D-C7A9686A34FB}"/>
    <cellStyle name="Millares 2 9 3 2 2 3 2 3" xfId="7410" xr:uid="{CE144578-89E1-42A9-828F-AF94164F1388}"/>
    <cellStyle name="Millares 2 9 3 2 2 3 3" xfId="9405" xr:uid="{DDD1B741-3F73-4954-A978-E99346A3FF45}"/>
    <cellStyle name="Millares 2 9 3 2 2 3 4" xfId="5473" xr:uid="{1B0B7DD7-AD97-4ACB-9ADE-2F36DAA9C796}"/>
    <cellStyle name="Millares 2 9 3 2 2 4" xfId="3472" xr:uid="{00000000-0005-0000-0000-00008F0D0000}"/>
    <cellStyle name="Millares 2 9 3 2 2 4 2" xfId="10413" xr:uid="{FD17AEFA-E2ED-4E25-9034-F02D725738A1}"/>
    <cellStyle name="Millares 2 9 3 2 2 4 3" xfId="6482" xr:uid="{519A0685-20E5-4773-9354-0DD22F2071A2}"/>
    <cellStyle name="Millares 2 9 3 2 2 5" xfId="8474" xr:uid="{381083AA-7FE8-4CD0-B359-87D41F50A602}"/>
    <cellStyle name="Millares 2 9 3 2 2 6" xfId="4541" xr:uid="{3BD554D2-A374-4F1F-8162-A8EDC49DB39D}"/>
    <cellStyle name="Millares 2 9 3 2 3" xfId="3473" xr:uid="{00000000-0005-0000-0000-0000900D0000}"/>
    <cellStyle name="Millares 2 9 3 2 3 2" xfId="3474" xr:uid="{00000000-0005-0000-0000-0000910D0000}"/>
    <cellStyle name="Millares 2 9 3 2 3 2 2" xfId="3475" xr:uid="{00000000-0005-0000-0000-0000920D0000}"/>
    <cellStyle name="Millares 2 9 3 2 3 2 2 2" xfId="3476" xr:uid="{00000000-0005-0000-0000-0000930D0000}"/>
    <cellStyle name="Millares 2 9 3 2 3 2 2 2 2" xfId="11800" xr:uid="{5DB3B07B-4803-4264-AD2F-AD7F1AFF2A56}"/>
    <cellStyle name="Millares 2 9 3 2 3 2 2 2 3" xfId="7869" xr:uid="{5A654978-370B-4A99-9353-5B8EB5535140}"/>
    <cellStyle name="Millares 2 9 3 2 3 2 2 3" xfId="9864" xr:uid="{A7BBC173-FC56-4A35-9786-CDE9A72663E4}"/>
    <cellStyle name="Millares 2 9 3 2 3 2 2 4" xfId="5932" xr:uid="{C08F2B05-622F-4D6A-B058-63F1A5B16BD9}"/>
    <cellStyle name="Millares 2 9 3 2 3 2 3" xfId="3477" xr:uid="{00000000-0005-0000-0000-0000940D0000}"/>
    <cellStyle name="Millares 2 9 3 2 3 2 3 2" xfId="10869" xr:uid="{43A082BD-00C2-4C63-8F85-32EA5099541E}"/>
    <cellStyle name="Millares 2 9 3 2 3 2 3 3" xfId="6938" xr:uid="{997406E2-072B-4887-9508-E5E030516A54}"/>
    <cellStyle name="Millares 2 9 3 2 3 2 4" xfId="8933" xr:uid="{A2AE0055-F00B-4C49-B032-BF8E32E0E756}"/>
    <cellStyle name="Millares 2 9 3 2 3 2 5" xfId="5001" xr:uid="{59978A0F-0598-458C-86B3-1E7AD29F8D82}"/>
    <cellStyle name="Millares 2 9 3 2 3 3" xfId="3478" xr:uid="{00000000-0005-0000-0000-0000950D0000}"/>
    <cellStyle name="Millares 2 9 3 2 3 3 2" xfId="3479" xr:uid="{00000000-0005-0000-0000-0000960D0000}"/>
    <cellStyle name="Millares 2 9 3 2 3 3 2 2" xfId="11342" xr:uid="{66037666-5D01-42C3-8BF0-E6E8C130FD19}"/>
    <cellStyle name="Millares 2 9 3 2 3 3 2 3" xfId="7411" xr:uid="{DF95ABDC-69D5-49A3-B993-A35A5CC58D12}"/>
    <cellStyle name="Millares 2 9 3 2 3 3 3" xfId="9406" xr:uid="{66ADDD16-0008-4DB3-9C32-65295FAD1719}"/>
    <cellStyle name="Millares 2 9 3 2 3 3 4" xfId="5474" xr:uid="{0B5F7931-650C-499C-AD1D-7415A3EBD69A}"/>
    <cellStyle name="Millares 2 9 3 2 3 4" xfId="3480" xr:uid="{00000000-0005-0000-0000-0000970D0000}"/>
    <cellStyle name="Millares 2 9 3 2 3 4 2" xfId="10414" xr:uid="{53127488-A590-424A-9B54-79F711252F14}"/>
    <cellStyle name="Millares 2 9 3 2 3 4 3" xfId="6483" xr:uid="{94429109-31D4-419A-9F37-0184B8FB3715}"/>
    <cellStyle name="Millares 2 9 3 2 3 5" xfId="8475" xr:uid="{F910897B-D774-4D57-A476-E196051226ED}"/>
    <cellStyle name="Millares 2 9 3 2 3 6" xfId="4542" xr:uid="{19FE8BBF-CB6D-47EA-8355-FFA64269CAC3}"/>
    <cellStyle name="Millares 2 9 3 2 4" xfId="3481" xr:uid="{00000000-0005-0000-0000-0000980D0000}"/>
    <cellStyle name="Millares 2 9 3 2 4 2" xfId="3482" xr:uid="{00000000-0005-0000-0000-0000990D0000}"/>
    <cellStyle name="Millares 2 9 3 2 4 2 2" xfId="3483" xr:uid="{00000000-0005-0000-0000-00009A0D0000}"/>
    <cellStyle name="Millares 2 9 3 2 4 2 2 2" xfId="11798" xr:uid="{C1ADD301-C87E-405A-8262-B91882193242}"/>
    <cellStyle name="Millares 2 9 3 2 4 2 2 3" xfId="7867" xr:uid="{660A2097-0149-4B96-8A49-B31DF9BEF80A}"/>
    <cellStyle name="Millares 2 9 3 2 4 2 3" xfId="9862" xr:uid="{64EB086D-3188-40FD-AE07-AF5FF718F23E}"/>
    <cellStyle name="Millares 2 9 3 2 4 2 4" xfId="5930" xr:uid="{CD47B0CB-A28F-4684-ACE8-AD5E6BA4A805}"/>
    <cellStyle name="Millares 2 9 3 2 4 3" xfId="3484" xr:uid="{00000000-0005-0000-0000-00009B0D0000}"/>
    <cellStyle name="Millares 2 9 3 2 4 3 2" xfId="10867" xr:uid="{E462A99D-8655-4562-B229-F3D3D375BE25}"/>
    <cellStyle name="Millares 2 9 3 2 4 3 3" xfId="6936" xr:uid="{503F07E3-0147-4BED-B451-7F4522CF162D}"/>
    <cellStyle name="Millares 2 9 3 2 4 4" xfId="8931" xr:uid="{043AF67B-01F6-440D-B508-3E4A46221DBF}"/>
    <cellStyle name="Millares 2 9 3 2 4 5" xfId="4999" xr:uid="{A4921EFC-DB87-45D0-9939-EAD777F4532A}"/>
    <cellStyle name="Millares 2 9 3 2 5" xfId="3485" xr:uid="{00000000-0005-0000-0000-00009C0D0000}"/>
    <cellStyle name="Millares 2 9 3 2 5 2" xfId="3486" xr:uid="{00000000-0005-0000-0000-00009D0D0000}"/>
    <cellStyle name="Millares 2 9 3 2 5 2 2" xfId="11340" xr:uid="{CCC7A4BF-2BC8-43B3-91EA-B43491CEB338}"/>
    <cellStyle name="Millares 2 9 3 2 5 2 3" xfId="7409" xr:uid="{09B789F8-D421-40FD-9280-67580C5B56D7}"/>
    <cellStyle name="Millares 2 9 3 2 5 3" xfId="9404" xr:uid="{CA863409-4A9C-4ECE-BFC3-BE81723252C6}"/>
    <cellStyle name="Millares 2 9 3 2 5 4" xfId="5472" xr:uid="{7F9CB008-E731-450F-B72C-870ECCC51A8B}"/>
    <cellStyle name="Millares 2 9 3 2 6" xfId="3487" xr:uid="{00000000-0005-0000-0000-00009E0D0000}"/>
    <cellStyle name="Millares 2 9 3 2 6 2" xfId="10412" xr:uid="{811FCE7C-F887-4C14-B4AD-2408DA191346}"/>
    <cellStyle name="Millares 2 9 3 2 6 3" xfId="6481" xr:uid="{35D027D9-5443-4E45-91B9-CA28AD074158}"/>
    <cellStyle name="Millares 2 9 3 2 7" xfId="8473" xr:uid="{3E07E5FB-7B78-4F5F-AC75-712D637EB46E}"/>
    <cellStyle name="Millares 2 9 3 2 8" xfId="4540" xr:uid="{A380CE63-81EC-4820-9D66-36B3F9EC0037}"/>
    <cellStyle name="Millares 2 9 3 3" xfId="3488" xr:uid="{00000000-0005-0000-0000-00009F0D0000}"/>
    <cellStyle name="Millares 2 9 3 3 2" xfId="3489" xr:uid="{00000000-0005-0000-0000-0000A00D0000}"/>
    <cellStyle name="Millares 2 9 3 3 2 2" xfId="3490" xr:uid="{00000000-0005-0000-0000-0000A10D0000}"/>
    <cellStyle name="Millares 2 9 3 3 2 2 2" xfId="3491" xr:uid="{00000000-0005-0000-0000-0000A20D0000}"/>
    <cellStyle name="Millares 2 9 3 3 2 2 2 2" xfId="11801" xr:uid="{609D565B-88FF-4D78-9C1F-80C39E507729}"/>
    <cellStyle name="Millares 2 9 3 3 2 2 2 3" xfId="7870" xr:uid="{FA5A8EFD-2E55-4DDD-A933-0CED0712C9ED}"/>
    <cellStyle name="Millares 2 9 3 3 2 2 3" xfId="9865" xr:uid="{29BE5EC3-B9F7-4E4E-847F-0194BA7ED8B9}"/>
    <cellStyle name="Millares 2 9 3 3 2 2 4" xfId="5933" xr:uid="{8E7F24CD-827F-4723-AD22-E3214A1DC682}"/>
    <cellStyle name="Millares 2 9 3 3 2 3" xfId="3492" xr:uid="{00000000-0005-0000-0000-0000A30D0000}"/>
    <cellStyle name="Millares 2 9 3 3 2 3 2" xfId="10870" xr:uid="{6B7F17A8-B9EA-4E93-83D1-CAA70AD1FB82}"/>
    <cellStyle name="Millares 2 9 3 3 2 3 3" xfId="6939" xr:uid="{EA9C8FD9-B3CC-4ACF-9C2C-08B62863298A}"/>
    <cellStyle name="Millares 2 9 3 3 2 4" xfId="8934" xr:uid="{79CAF68F-B786-4F93-B7E6-C79C0733D393}"/>
    <cellStyle name="Millares 2 9 3 3 2 5" xfId="5002" xr:uid="{5F89780D-828F-4C83-ABE6-AE58AE1E7F03}"/>
    <cellStyle name="Millares 2 9 3 3 3" xfId="3493" xr:uid="{00000000-0005-0000-0000-0000A40D0000}"/>
    <cellStyle name="Millares 2 9 3 3 3 2" xfId="3494" xr:uid="{00000000-0005-0000-0000-0000A50D0000}"/>
    <cellStyle name="Millares 2 9 3 3 3 2 2" xfId="11343" xr:uid="{6AEE6DE0-BDC4-4FD5-B02A-1132990B9DFE}"/>
    <cellStyle name="Millares 2 9 3 3 3 2 3" xfId="7412" xr:uid="{DD9116EB-34B9-404E-90DB-F4E094A0B884}"/>
    <cellStyle name="Millares 2 9 3 3 3 3" xfId="9407" xr:uid="{EA4E185A-4E60-43D5-B564-83E4A3C7E3CB}"/>
    <cellStyle name="Millares 2 9 3 3 3 4" xfId="5475" xr:uid="{5AFB70AF-842E-44D4-ACA4-C465372D7D88}"/>
    <cellStyle name="Millares 2 9 3 3 4" xfId="3495" xr:uid="{00000000-0005-0000-0000-0000A60D0000}"/>
    <cellStyle name="Millares 2 9 3 3 4 2" xfId="10415" xr:uid="{A828CBF1-7E3B-41FC-8FB4-ACB92D8D5D74}"/>
    <cellStyle name="Millares 2 9 3 3 4 3" xfId="6484" xr:uid="{33E3307F-533E-44A1-B3EE-89B3CFA8C483}"/>
    <cellStyle name="Millares 2 9 3 3 5" xfId="8476" xr:uid="{71DE5BEB-28FA-436D-BB22-45982104EE7C}"/>
    <cellStyle name="Millares 2 9 3 3 6" xfId="4543" xr:uid="{612431C8-CB81-464D-A4CE-035A21BAE66A}"/>
    <cellStyle name="Millares 2 9 3 4" xfId="3496" xr:uid="{00000000-0005-0000-0000-0000A70D0000}"/>
    <cellStyle name="Millares 2 9 3 4 2" xfId="3497" xr:uid="{00000000-0005-0000-0000-0000A80D0000}"/>
    <cellStyle name="Millares 2 9 3 4 2 2" xfId="3498" xr:uid="{00000000-0005-0000-0000-0000A90D0000}"/>
    <cellStyle name="Millares 2 9 3 4 2 2 2" xfId="3499" xr:uid="{00000000-0005-0000-0000-0000AA0D0000}"/>
    <cellStyle name="Millares 2 9 3 4 2 2 2 2" xfId="11802" xr:uid="{F2751EDD-8682-4C8C-B108-AF0DAE783C84}"/>
    <cellStyle name="Millares 2 9 3 4 2 2 2 3" xfId="7871" xr:uid="{9436F7E7-4C9B-423F-A840-6ECBECF75847}"/>
    <cellStyle name="Millares 2 9 3 4 2 2 3" xfId="9866" xr:uid="{0177B85C-6739-482F-896F-D9BC3DC2BD80}"/>
    <cellStyle name="Millares 2 9 3 4 2 2 4" xfId="5934" xr:uid="{4B0B57E1-DB63-4D05-98E0-17209E36DE3D}"/>
    <cellStyle name="Millares 2 9 3 4 2 3" xfId="3500" xr:uid="{00000000-0005-0000-0000-0000AB0D0000}"/>
    <cellStyle name="Millares 2 9 3 4 2 3 2" xfId="10871" xr:uid="{93400805-81E6-442E-A879-000492D57E1B}"/>
    <cellStyle name="Millares 2 9 3 4 2 3 3" xfId="6940" xr:uid="{DCB8C89A-DEEA-4BBE-AE21-BDF225C0F136}"/>
    <cellStyle name="Millares 2 9 3 4 2 4" xfId="8935" xr:uid="{09869659-DFC6-4DAD-A51D-3CFFE30BBCD1}"/>
    <cellStyle name="Millares 2 9 3 4 2 5" xfId="5003" xr:uid="{BC0B7924-1D14-4996-A0B7-37A6A147ADCA}"/>
    <cellStyle name="Millares 2 9 3 4 3" xfId="3501" xr:uid="{00000000-0005-0000-0000-0000AC0D0000}"/>
    <cellStyle name="Millares 2 9 3 4 3 2" xfId="3502" xr:uid="{00000000-0005-0000-0000-0000AD0D0000}"/>
    <cellStyle name="Millares 2 9 3 4 3 2 2" xfId="11344" xr:uid="{2F4AC106-919E-40AA-ACB5-1F92F61270B2}"/>
    <cellStyle name="Millares 2 9 3 4 3 2 3" xfId="7413" xr:uid="{B6E80133-87A6-4B0A-88F9-405734FE5005}"/>
    <cellStyle name="Millares 2 9 3 4 3 3" xfId="9408" xr:uid="{37E060B7-58B0-4F48-975E-192E1ED14AB5}"/>
    <cellStyle name="Millares 2 9 3 4 3 4" xfId="5476" xr:uid="{D7C48F29-1469-4B73-B427-A3E6073FB024}"/>
    <cellStyle name="Millares 2 9 3 4 4" xfId="3503" xr:uid="{00000000-0005-0000-0000-0000AE0D0000}"/>
    <cellStyle name="Millares 2 9 3 4 4 2" xfId="10416" xr:uid="{8B57B964-3C78-4D1A-8098-E07E3A443D89}"/>
    <cellStyle name="Millares 2 9 3 4 4 3" xfId="6485" xr:uid="{3D323ADD-54C5-4C34-97F9-6AB2EBF7C7D1}"/>
    <cellStyle name="Millares 2 9 3 4 5" xfId="8477" xr:uid="{767ACE3D-E480-454E-9114-8E555ABC92DE}"/>
    <cellStyle name="Millares 2 9 3 4 6" xfId="4544" xr:uid="{96838302-3B28-4633-92CD-7CD9026B63A2}"/>
    <cellStyle name="Millares 2 9 3 5" xfId="3504" xr:uid="{00000000-0005-0000-0000-0000AF0D0000}"/>
    <cellStyle name="Millares 2 9 3 5 2" xfId="3505" xr:uid="{00000000-0005-0000-0000-0000B00D0000}"/>
    <cellStyle name="Millares 2 9 3 5 2 2" xfId="3506" xr:uid="{00000000-0005-0000-0000-0000B10D0000}"/>
    <cellStyle name="Millares 2 9 3 5 2 2 2" xfId="11797" xr:uid="{BEB6405B-678D-49BD-9467-45758F1FCEFA}"/>
    <cellStyle name="Millares 2 9 3 5 2 2 3" xfId="7866" xr:uid="{C8BE35FB-2C76-4D99-909F-7513E7E8EBFB}"/>
    <cellStyle name="Millares 2 9 3 5 2 3" xfId="9861" xr:uid="{45FA2D2C-6B98-4BDC-9F7F-9C1085CB89CD}"/>
    <cellStyle name="Millares 2 9 3 5 2 4" xfId="5929" xr:uid="{E8F9E285-E683-4843-928E-895A7280926B}"/>
    <cellStyle name="Millares 2 9 3 5 3" xfId="3507" xr:uid="{00000000-0005-0000-0000-0000B20D0000}"/>
    <cellStyle name="Millares 2 9 3 5 3 2" xfId="10866" xr:uid="{893619A7-8BDD-4809-B246-386790A35DF3}"/>
    <cellStyle name="Millares 2 9 3 5 3 3" xfId="6935" xr:uid="{5AC47AB0-BDAF-42AD-8411-C025CF191160}"/>
    <cellStyle name="Millares 2 9 3 5 4" xfId="8930" xr:uid="{0A8B6ECC-D3FA-453B-B04B-D7BC448E1BFC}"/>
    <cellStyle name="Millares 2 9 3 5 5" xfId="4998" xr:uid="{FF42E1A4-CED7-4971-9975-6D121F992A05}"/>
    <cellStyle name="Millares 2 9 3 6" xfId="3508" xr:uid="{00000000-0005-0000-0000-0000B30D0000}"/>
    <cellStyle name="Millares 2 9 3 6 2" xfId="3509" xr:uid="{00000000-0005-0000-0000-0000B40D0000}"/>
    <cellStyle name="Millares 2 9 3 6 2 2" xfId="11339" xr:uid="{47CAFA19-9163-4207-B245-717A4F0F727F}"/>
    <cellStyle name="Millares 2 9 3 6 2 3" xfId="7408" xr:uid="{514504A1-72D5-4600-ABA5-95524A0DE347}"/>
    <cellStyle name="Millares 2 9 3 6 3" xfId="9403" xr:uid="{224D446D-43DD-48E9-8160-AA3289F99C4B}"/>
    <cellStyle name="Millares 2 9 3 6 4" xfId="5471" xr:uid="{3E299FF0-07F6-4123-BDEB-09C42E5EB9A1}"/>
    <cellStyle name="Millares 2 9 3 7" xfId="3510" xr:uid="{00000000-0005-0000-0000-0000B50D0000}"/>
    <cellStyle name="Millares 2 9 3 7 2" xfId="10411" xr:uid="{3F4CA819-30A0-4059-9619-5B9BA85160B8}"/>
    <cellStyle name="Millares 2 9 3 7 3" xfId="6480" xr:uid="{CDE662B3-A372-4B37-8BD1-2F23504F53E8}"/>
    <cellStyle name="Millares 2 9 3 8" xfId="8472" xr:uid="{1C61D365-14C4-451C-AB5A-041096719A90}"/>
    <cellStyle name="Millares 2 9 3 9" xfId="4539" xr:uid="{6784DC6E-AA44-4937-8CCE-FF9F4CAD8C39}"/>
    <cellStyle name="Millares 2 9 4" xfId="3511" xr:uid="{00000000-0005-0000-0000-0000B60D0000}"/>
    <cellStyle name="Millares 2 9 4 2" xfId="3512" xr:uid="{00000000-0005-0000-0000-0000B70D0000}"/>
    <cellStyle name="Millares 2 9 4 2 2" xfId="3513" xr:uid="{00000000-0005-0000-0000-0000B80D0000}"/>
    <cellStyle name="Millares 2 9 4 2 2 2" xfId="3514" xr:uid="{00000000-0005-0000-0000-0000B90D0000}"/>
    <cellStyle name="Millares 2 9 4 2 2 2 2" xfId="3515" xr:uid="{00000000-0005-0000-0000-0000BA0D0000}"/>
    <cellStyle name="Millares 2 9 4 2 2 2 2 2" xfId="3516" xr:uid="{00000000-0005-0000-0000-0000BB0D0000}"/>
    <cellStyle name="Millares 2 9 4 2 2 2 2 2 2" xfId="11805" xr:uid="{C43227FD-5F67-4C5E-801A-F296F064F906}"/>
    <cellStyle name="Millares 2 9 4 2 2 2 2 2 3" xfId="7874" xr:uid="{F665FF0E-9117-48AD-A2D2-2706526FD944}"/>
    <cellStyle name="Millares 2 9 4 2 2 2 2 3" xfId="9869" xr:uid="{1F3EF451-3195-4B19-A32B-02CE3CEAFF26}"/>
    <cellStyle name="Millares 2 9 4 2 2 2 2 4" xfId="5937" xr:uid="{ECBCB813-05B1-4300-8057-E28155941F17}"/>
    <cellStyle name="Millares 2 9 4 2 2 2 3" xfId="3517" xr:uid="{00000000-0005-0000-0000-0000BC0D0000}"/>
    <cellStyle name="Millares 2 9 4 2 2 2 3 2" xfId="10874" xr:uid="{934DA570-6CEB-4BD8-A176-A1FE50E5F319}"/>
    <cellStyle name="Millares 2 9 4 2 2 2 3 3" xfId="6943" xr:uid="{B60BBA5A-4D01-4E29-92DB-5CC49210A506}"/>
    <cellStyle name="Millares 2 9 4 2 2 2 4" xfId="8938" xr:uid="{6F261502-FF9F-423A-A129-24A4B748D7EF}"/>
    <cellStyle name="Millares 2 9 4 2 2 2 5" xfId="5006" xr:uid="{12B97F4D-C37F-4076-88B7-6C043E5C570B}"/>
    <cellStyle name="Millares 2 9 4 2 2 3" xfId="3518" xr:uid="{00000000-0005-0000-0000-0000BD0D0000}"/>
    <cellStyle name="Millares 2 9 4 2 2 3 2" xfId="3519" xr:uid="{00000000-0005-0000-0000-0000BE0D0000}"/>
    <cellStyle name="Millares 2 9 4 2 2 3 2 2" xfId="11347" xr:uid="{E53E39F3-9B03-459B-90EF-FE6EF23A9311}"/>
    <cellStyle name="Millares 2 9 4 2 2 3 2 3" xfId="7416" xr:uid="{C102D7E8-89E3-4B90-A7D0-6A03E210174D}"/>
    <cellStyle name="Millares 2 9 4 2 2 3 3" xfId="9411" xr:uid="{4D1189DD-ABD3-4438-9062-0C68175D636B}"/>
    <cellStyle name="Millares 2 9 4 2 2 3 4" xfId="5479" xr:uid="{42018BC4-D8A7-4A29-8387-48ADF45A702F}"/>
    <cellStyle name="Millares 2 9 4 2 2 4" xfId="3520" xr:uid="{00000000-0005-0000-0000-0000BF0D0000}"/>
    <cellStyle name="Millares 2 9 4 2 2 4 2" xfId="10419" xr:uid="{AF4A23DC-2C0B-403B-80FF-B5EB8574FD88}"/>
    <cellStyle name="Millares 2 9 4 2 2 4 3" xfId="6488" xr:uid="{5BE6EDF5-8952-497E-922F-C9118317FCDA}"/>
    <cellStyle name="Millares 2 9 4 2 2 5" xfId="8480" xr:uid="{ED149ED3-2861-4A14-B473-E3E140FEAA3B}"/>
    <cellStyle name="Millares 2 9 4 2 2 6" xfId="4547" xr:uid="{7D0F6A7A-F88E-4DEF-87B2-0226EB11EA42}"/>
    <cellStyle name="Millares 2 9 4 2 3" xfId="3521" xr:uid="{00000000-0005-0000-0000-0000C00D0000}"/>
    <cellStyle name="Millares 2 9 4 2 3 2" xfId="3522" xr:uid="{00000000-0005-0000-0000-0000C10D0000}"/>
    <cellStyle name="Millares 2 9 4 2 3 2 2" xfId="3523" xr:uid="{00000000-0005-0000-0000-0000C20D0000}"/>
    <cellStyle name="Millares 2 9 4 2 3 2 2 2" xfId="3524" xr:uid="{00000000-0005-0000-0000-0000C30D0000}"/>
    <cellStyle name="Millares 2 9 4 2 3 2 2 2 2" xfId="11806" xr:uid="{59490696-3ABA-40F1-898A-E9D4CB24E08B}"/>
    <cellStyle name="Millares 2 9 4 2 3 2 2 2 3" xfId="7875" xr:uid="{8889B26D-D19B-45C0-A798-988FAF3019F0}"/>
    <cellStyle name="Millares 2 9 4 2 3 2 2 3" xfId="9870" xr:uid="{5552B269-E906-46AD-AADA-CE3505ED9FD8}"/>
    <cellStyle name="Millares 2 9 4 2 3 2 2 4" xfId="5938" xr:uid="{787715BA-4B40-4BCD-99EB-DAB24CC99F2D}"/>
    <cellStyle name="Millares 2 9 4 2 3 2 3" xfId="3525" xr:uid="{00000000-0005-0000-0000-0000C40D0000}"/>
    <cellStyle name="Millares 2 9 4 2 3 2 3 2" xfId="10875" xr:uid="{BC5B97D5-C5AC-4124-88D9-A7684DC34062}"/>
    <cellStyle name="Millares 2 9 4 2 3 2 3 3" xfId="6944" xr:uid="{4548C1B5-2C54-4293-8F53-34EEFBBFBF04}"/>
    <cellStyle name="Millares 2 9 4 2 3 2 4" xfId="8939" xr:uid="{95D0BCDE-4E97-42E1-A90D-4A2AE7C40A47}"/>
    <cellStyle name="Millares 2 9 4 2 3 2 5" xfId="5007" xr:uid="{0A281106-D2C6-4AAC-B0D1-419E33AE30BB}"/>
    <cellStyle name="Millares 2 9 4 2 3 3" xfId="3526" xr:uid="{00000000-0005-0000-0000-0000C50D0000}"/>
    <cellStyle name="Millares 2 9 4 2 3 3 2" xfId="3527" xr:uid="{00000000-0005-0000-0000-0000C60D0000}"/>
    <cellStyle name="Millares 2 9 4 2 3 3 2 2" xfId="11348" xr:uid="{383BB885-6FF9-475B-8727-749625BE1DD6}"/>
    <cellStyle name="Millares 2 9 4 2 3 3 2 3" xfId="7417" xr:uid="{F2F639D8-55E1-4EFF-A79D-FBAE04F06057}"/>
    <cellStyle name="Millares 2 9 4 2 3 3 3" xfId="9412" xr:uid="{0E5E3169-8DEF-4DE0-90AB-E4DCDC92B724}"/>
    <cellStyle name="Millares 2 9 4 2 3 3 4" xfId="5480" xr:uid="{F5BD7DCC-5200-47B6-8461-E9AACD9BA45F}"/>
    <cellStyle name="Millares 2 9 4 2 3 4" xfId="3528" xr:uid="{00000000-0005-0000-0000-0000C70D0000}"/>
    <cellStyle name="Millares 2 9 4 2 3 4 2" xfId="10420" xr:uid="{1AB568E1-B49E-45F7-AD35-369DDEF57EFD}"/>
    <cellStyle name="Millares 2 9 4 2 3 4 3" xfId="6489" xr:uid="{9635C557-B5B7-4F38-A7B6-FA63412F587F}"/>
    <cellStyle name="Millares 2 9 4 2 3 5" xfId="8481" xr:uid="{D29F81B9-D1CC-4711-A439-3AD2AFA52F48}"/>
    <cellStyle name="Millares 2 9 4 2 3 6" xfId="4548" xr:uid="{2088A984-ADEF-4FAD-B091-B2446980C343}"/>
    <cellStyle name="Millares 2 9 4 2 4" xfId="3529" xr:uid="{00000000-0005-0000-0000-0000C80D0000}"/>
    <cellStyle name="Millares 2 9 4 2 4 2" xfId="3530" xr:uid="{00000000-0005-0000-0000-0000C90D0000}"/>
    <cellStyle name="Millares 2 9 4 2 4 2 2" xfId="3531" xr:uid="{00000000-0005-0000-0000-0000CA0D0000}"/>
    <cellStyle name="Millares 2 9 4 2 4 2 2 2" xfId="11804" xr:uid="{B7CB5FFD-5602-45E1-969E-FAB433562F17}"/>
    <cellStyle name="Millares 2 9 4 2 4 2 2 3" xfId="7873" xr:uid="{6B5D69DD-ECEA-4737-8F2D-9C6F6302B785}"/>
    <cellStyle name="Millares 2 9 4 2 4 2 3" xfId="9868" xr:uid="{00B5E626-4432-42CA-86CA-0836E2EDE7FB}"/>
    <cellStyle name="Millares 2 9 4 2 4 2 4" xfId="5936" xr:uid="{52C8E861-0EEB-49AF-8F26-CEB051594529}"/>
    <cellStyle name="Millares 2 9 4 2 4 3" xfId="3532" xr:uid="{00000000-0005-0000-0000-0000CB0D0000}"/>
    <cellStyle name="Millares 2 9 4 2 4 3 2" xfId="10873" xr:uid="{2DEF5955-CF8F-4DA7-AABE-3C3B36B8EBC5}"/>
    <cellStyle name="Millares 2 9 4 2 4 3 3" xfId="6942" xr:uid="{9E0F06A0-5028-439C-BD8A-22872EDA9499}"/>
    <cellStyle name="Millares 2 9 4 2 4 4" xfId="8937" xr:uid="{E6B49DCA-A570-4618-8086-49D8E0303BB0}"/>
    <cellStyle name="Millares 2 9 4 2 4 5" xfId="5005" xr:uid="{3AD409B4-7ECC-48F7-B517-C86DE8E7C8AB}"/>
    <cellStyle name="Millares 2 9 4 2 5" xfId="3533" xr:uid="{00000000-0005-0000-0000-0000CC0D0000}"/>
    <cellStyle name="Millares 2 9 4 2 5 2" xfId="3534" xr:uid="{00000000-0005-0000-0000-0000CD0D0000}"/>
    <cellStyle name="Millares 2 9 4 2 5 2 2" xfId="11346" xr:uid="{FAF5C7C2-E44A-42EA-B227-D10AD47C922A}"/>
    <cellStyle name="Millares 2 9 4 2 5 2 3" xfId="7415" xr:uid="{F5633E0E-3405-4F81-A162-EAF129E38907}"/>
    <cellStyle name="Millares 2 9 4 2 5 3" xfId="9410" xr:uid="{9F2F957F-23A0-4AE6-9171-EB1B01A15AE7}"/>
    <cellStyle name="Millares 2 9 4 2 5 4" xfId="5478" xr:uid="{C58E59FC-8945-4CBC-9080-B2C38505C97E}"/>
    <cellStyle name="Millares 2 9 4 2 6" xfId="3535" xr:uid="{00000000-0005-0000-0000-0000CE0D0000}"/>
    <cellStyle name="Millares 2 9 4 2 6 2" xfId="10418" xr:uid="{EE4951D3-63ED-4AD3-AF1A-E804E18A9837}"/>
    <cellStyle name="Millares 2 9 4 2 6 3" xfId="6487" xr:uid="{309A64A4-DBF2-4BD5-ADFA-2535AABDA72D}"/>
    <cellStyle name="Millares 2 9 4 2 7" xfId="8479" xr:uid="{9B7D0E13-C1A1-442B-AC9D-06DA006CB45A}"/>
    <cellStyle name="Millares 2 9 4 2 8" xfId="4546" xr:uid="{4640B138-0542-4C75-8A75-2F69C4312D3B}"/>
    <cellStyle name="Millares 2 9 4 3" xfId="3536" xr:uid="{00000000-0005-0000-0000-0000CF0D0000}"/>
    <cellStyle name="Millares 2 9 4 3 2" xfId="3537" xr:uid="{00000000-0005-0000-0000-0000D00D0000}"/>
    <cellStyle name="Millares 2 9 4 3 2 2" xfId="3538" xr:uid="{00000000-0005-0000-0000-0000D10D0000}"/>
    <cellStyle name="Millares 2 9 4 3 2 2 2" xfId="3539" xr:uid="{00000000-0005-0000-0000-0000D20D0000}"/>
    <cellStyle name="Millares 2 9 4 3 2 2 2 2" xfId="11807" xr:uid="{7CEE2BCD-92A4-4046-8B38-BE03177E1EB1}"/>
    <cellStyle name="Millares 2 9 4 3 2 2 2 3" xfId="7876" xr:uid="{CFAD00F3-6796-4C29-B7E0-0A827A036EE3}"/>
    <cellStyle name="Millares 2 9 4 3 2 2 3" xfId="9871" xr:uid="{6B8A0E11-EA9E-4529-A1CD-27450B9D750C}"/>
    <cellStyle name="Millares 2 9 4 3 2 2 4" xfId="5939" xr:uid="{B7C63C2D-EFB6-46CD-8B34-E13F88E79F4B}"/>
    <cellStyle name="Millares 2 9 4 3 2 3" xfId="3540" xr:uid="{00000000-0005-0000-0000-0000D30D0000}"/>
    <cellStyle name="Millares 2 9 4 3 2 3 2" xfId="10876" xr:uid="{AA37D19B-F6C7-4A20-982A-80D4480DDA20}"/>
    <cellStyle name="Millares 2 9 4 3 2 3 3" xfId="6945" xr:uid="{94C26655-329B-4F14-9D1D-5D63AD660879}"/>
    <cellStyle name="Millares 2 9 4 3 2 4" xfId="8940" xr:uid="{74EE69B5-6F11-4CB3-840C-1BEE8FD3666A}"/>
    <cellStyle name="Millares 2 9 4 3 2 5" xfId="5008" xr:uid="{EF07C450-FD45-44ED-9155-7B4155358438}"/>
    <cellStyle name="Millares 2 9 4 3 3" xfId="3541" xr:uid="{00000000-0005-0000-0000-0000D40D0000}"/>
    <cellStyle name="Millares 2 9 4 3 3 2" xfId="3542" xr:uid="{00000000-0005-0000-0000-0000D50D0000}"/>
    <cellStyle name="Millares 2 9 4 3 3 2 2" xfId="11349" xr:uid="{67370BFD-F1D8-4D1F-9D35-BA8581B452F6}"/>
    <cellStyle name="Millares 2 9 4 3 3 2 3" xfId="7418" xr:uid="{D9F3E25D-26E2-4196-82B8-8CB415C58C22}"/>
    <cellStyle name="Millares 2 9 4 3 3 3" xfId="9413" xr:uid="{F8E7F4FC-D1D7-426B-922D-0782A81E636B}"/>
    <cellStyle name="Millares 2 9 4 3 3 4" xfId="5481" xr:uid="{B980F2CE-B17B-47C0-96CD-7068544B7AB1}"/>
    <cellStyle name="Millares 2 9 4 3 4" xfId="3543" xr:uid="{00000000-0005-0000-0000-0000D60D0000}"/>
    <cellStyle name="Millares 2 9 4 3 4 2" xfId="10421" xr:uid="{D04B2480-8FDC-459A-ABEB-61F08C7ABE5D}"/>
    <cellStyle name="Millares 2 9 4 3 4 3" xfId="6490" xr:uid="{D72C70F7-9004-4FE6-8E77-CA6438D5909D}"/>
    <cellStyle name="Millares 2 9 4 3 5" xfId="8482" xr:uid="{F946C506-3BD1-400D-8605-6EE957D14CA8}"/>
    <cellStyle name="Millares 2 9 4 3 6" xfId="4549" xr:uid="{39D453F3-2F9B-49BE-8135-9F680499EE45}"/>
    <cellStyle name="Millares 2 9 4 4" xfId="3544" xr:uid="{00000000-0005-0000-0000-0000D70D0000}"/>
    <cellStyle name="Millares 2 9 4 4 2" xfId="3545" xr:uid="{00000000-0005-0000-0000-0000D80D0000}"/>
    <cellStyle name="Millares 2 9 4 4 2 2" xfId="3546" xr:uid="{00000000-0005-0000-0000-0000D90D0000}"/>
    <cellStyle name="Millares 2 9 4 4 2 2 2" xfId="3547" xr:uid="{00000000-0005-0000-0000-0000DA0D0000}"/>
    <cellStyle name="Millares 2 9 4 4 2 2 2 2" xfId="11808" xr:uid="{B9A20A9A-9EFA-498D-A98A-626FB5AAD3C7}"/>
    <cellStyle name="Millares 2 9 4 4 2 2 2 3" xfId="7877" xr:uid="{2E2995A2-7492-4D2A-9B51-9D9FFF6F2E37}"/>
    <cellStyle name="Millares 2 9 4 4 2 2 3" xfId="9872" xr:uid="{E8D2B97F-7D86-41BD-A419-D84BB7C6C6BF}"/>
    <cellStyle name="Millares 2 9 4 4 2 2 4" xfId="5940" xr:uid="{ABFCBCC9-0BDF-49C1-ADFF-4C4BC1C279A8}"/>
    <cellStyle name="Millares 2 9 4 4 2 3" xfId="3548" xr:uid="{00000000-0005-0000-0000-0000DB0D0000}"/>
    <cellStyle name="Millares 2 9 4 4 2 3 2" xfId="10877" xr:uid="{114FCB65-2D2C-4B4E-9F2C-4D85ACF507E6}"/>
    <cellStyle name="Millares 2 9 4 4 2 3 3" xfId="6946" xr:uid="{517E9D90-15EE-4F9C-8936-424DF4E94ED0}"/>
    <cellStyle name="Millares 2 9 4 4 2 4" xfId="8941" xr:uid="{723AFD44-0168-44FC-B073-CC20D2691A73}"/>
    <cellStyle name="Millares 2 9 4 4 2 5" xfId="5009" xr:uid="{D4A2C940-EB56-44DB-AD20-267812DB18FD}"/>
    <cellStyle name="Millares 2 9 4 4 3" xfId="3549" xr:uid="{00000000-0005-0000-0000-0000DC0D0000}"/>
    <cellStyle name="Millares 2 9 4 4 3 2" xfId="3550" xr:uid="{00000000-0005-0000-0000-0000DD0D0000}"/>
    <cellStyle name="Millares 2 9 4 4 3 2 2" xfId="11350" xr:uid="{F270C32A-5ED0-4797-AEC9-62FEA5116C9D}"/>
    <cellStyle name="Millares 2 9 4 4 3 2 3" xfId="7419" xr:uid="{00F0879E-FC95-4A24-8134-8522606C500C}"/>
    <cellStyle name="Millares 2 9 4 4 3 3" xfId="9414" xr:uid="{FA192EEA-0682-4748-BF0E-B353487D267A}"/>
    <cellStyle name="Millares 2 9 4 4 3 4" xfId="5482" xr:uid="{47B5DCDA-312B-45DA-B4B1-C5C179B64DF9}"/>
    <cellStyle name="Millares 2 9 4 4 4" xfId="3551" xr:uid="{00000000-0005-0000-0000-0000DE0D0000}"/>
    <cellStyle name="Millares 2 9 4 4 4 2" xfId="10422" xr:uid="{BA7D2DA2-FAA9-44A0-AE6A-C47E4C9A4A5A}"/>
    <cellStyle name="Millares 2 9 4 4 4 3" xfId="6491" xr:uid="{4832CA18-CA3E-4914-B073-59F2049DC9DB}"/>
    <cellStyle name="Millares 2 9 4 4 5" xfId="8483" xr:uid="{59D4D12F-EC7F-4032-A005-84E631AB3EA7}"/>
    <cellStyle name="Millares 2 9 4 4 6" xfId="4550" xr:uid="{AC7C2AF5-EC75-4499-9B28-6E8BF66A9B6F}"/>
    <cellStyle name="Millares 2 9 4 5" xfId="3552" xr:uid="{00000000-0005-0000-0000-0000DF0D0000}"/>
    <cellStyle name="Millares 2 9 4 5 2" xfId="3553" xr:uid="{00000000-0005-0000-0000-0000E00D0000}"/>
    <cellStyle name="Millares 2 9 4 5 2 2" xfId="3554" xr:uid="{00000000-0005-0000-0000-0000E10D0000}"/>
    <cellStyle name="Millares 2 9 4 5 2 2 2" xfId="11803" xr:uid="{A6D0C186-B7A5-45C2-A17A-2C1C84B02FD9}"/>
    <cellStyle name="Millares 2 9 4 5 2 2 3" xfId="7872" xr:uid="{C32121E7-97D2-498A-A705-360AD607B161}"/>
    <cellStyle name="Millares 2 9 4 5 2 3" xfId="9867" xr:uid="{8C48B4CC-97A8-4413-98D6-B773412B7AB8}"/>
    <cellStyle name="Millares 2 9 4 5 2 4" xfId="5935" xr:uid="{A1B42EBB-C338-4691-AA30-A286D14319CD}"/>
    <cellStyle name="Millares 2 9 4 5 3" xfId="3555" xr:uid="{00000000-0005-0000-0000-0000E20D0000}"/>
    <cellStyle name="Millares 2 9 4 5 3 2" xfId="10872" xr:uid="{59649390-BE15-43BB-8E3F-104FD23ACC69}"/>
    <cellStyle name="Millares 2 9 4 5 3 3" xfId="6941" xr:uid="{379D3961-5070-4477-9926-36161DBA7B38}"/>
    <cellStyle name="Millares 2 9 4 5 4" xfId="8936" xr:uid="{687899C8-C896-4BA7-856C-2FAD61ADB1AB}"/>
    <cellStyle name="Millares 2 9 4 5 5" xfId="5004" xr:uid="{CA6EDD6B-C70F-4E69-97E6-8DEC0894DE09}"/>
    <cellStyle name="Millares 2 9 4 6" xfId="3556" xr:uid="{00000000-0005-0000-0000-0000E30D0000}"/>
    <cellStyle name="Millares 2 9 4 6 2" xfId="3557" xr:uid="{00000000-0005-0000-0000-0000E40D0000}"/>
    <cellStyle name="Millares 2 9 4 6 2 2" xfId="11345" xr:uid="{4ED0B77B-A315-47F4-9604-CDA281FDB7CA}"/>
    <cellStyle name="Millares 2 9 4 6 2 3" xfId="7414" xr:uid="{155EC514-80B6-41E4-A215-FBD5E8F6D77F}"/>
    <cellStyle name="Millares 2 9 4 6 3" xfId="9409" xr:uid="{493367DB-3C55-49A8-8698-EE497E625275}"/>
    <cellStyle name="Millares 2 9 4 6 4" xfId="5477" xr:uid="{AD23644A-73EA-4CB9-9B65-8EC1813BCE31}"/>
    <cellStyle name="Millares 2 9 4 7" xfId="3558" xr:uid="{00000000-0005-0000-0000-0000E50D0000}"/>
    <cellStyle name="Millares 2 9 4 7 2" xfId="10417" xr:uid="{CB95E1CE-E1CB-4929-AD31-A9DFC1936E80}"/>
    <cellStyle name="Millares 2 9 4 7 3" xfId="6486" xr:uid="{845124FD-3961-4E93-9A66-99707EEAB0C6}"/>
    <cellStyle name="Millares 2 9 4 8" xfId="8478" xr:uid="{F366369A-233B-4187-8586-732B0D360164}"/>
    <cellStyle name="Millares 2 9 4 9" xfId="4545" xr:uid="{5D08579A-235E-45BB-92B2-B0417C62DCE5}"/>
    <cellStyle name="Millares 2 9 5" xfId="3559" xr:uid="{00000000-0005-0000-0000-0000E60D0000}"/>
    <cellStyle name="Millares 2 9 5 2" xfId="3560" xr:uid="{00000000-0005-0000-0000-0000E70D0000}"/>
    <cellStyle name="Millares 2 9 5 2 2" xfId="3561" xr:uid="{00000000-0005-0000-0000-0000E80D0000}"/>
    <cellStyle name="Millares 2 9 5 2 2 2" xfId="3562" xr:uid="{00000000-0005-0000-0000-0000E90D0000}"/>
    <cellStyle name="Millares 2 9 5 2 2 2 2" xfId="3563" xr:uid="{00000000-0005-0000-0000-0000EA0D0000}"/>
    <cellStyle name="Millares 2 9 5 2 2 2 2 2" xfId="11810" xr:uid="{D561C043-7B45-4598-B1AF-6F3C25629611}"/>
    <cellStyle name="Millares 2 9 5 2 2 2 2 3" xfId="7879" xr:uid="{8E4BE7F4-4FE5-4A5B-AE62-4DD0AB1891E3}"/>
    <cellStyle name="Millares 2 9 5 2 2 2 3" xfId="9874" xr:uid="{66832C77-74CE-4AD9-9502-2596655C492C}"/>
    <cellStyle name="Millares 2 9 5 2 2 2 4" xfId="5942" xr:uid="{49441294-6775-4094-9BE5-FAA65FD2CF73}"/>
    <cellStyle name="Millares 2 9 5 2 2 3" xfId="3564" xr:uid="{00000000-0005-0000-0000-0000EB0D0000}"/>
    <cellStyle name="Millares 2 9 5 2 2 3 2" xfId="10879" xr:uid="{9D416802-145A-4327-946A-57CABCC292C5}"/>
    <cellStyle name="Millares 2 9 5 2 2 3 3" xfId="6948" xr:uid="{313CE95A-C560-44F5-AE80-792683B1604E}"/>
    <cellStyle name="Millares 2 9 5 2 2 4" xfId="8943" xr:uid="{4A031854-3E73-473D-9C6B-6AA57EAD9E87}"/>
    <cellStyle name="Millares 2 9 5 2 2 5" xfId="5011" xr:uid="{DCB32FF4-DA43-446A-8F35-E4C01CFAD499}"/>
    <cellStyle name="Millares 2 9 5 2 3" xfId="3565" xr:uid="{00000000-0005-0000-0000-0000EC0D0000}"/>
    <cellStyle name="Millares 2 9 5 2 3 2" xfId="3566" xr:uid="{00000000-0005-0000-0000-0000ED0D0000}"/>
    <cellStyle name="Millares 2 9 5 2 3 2 2" xfId="11352" xr:uid="{F44C7DF3-C79E-4052-8613-CE307E590821}"/>
    <cellStyle name="Millares 2 9 5 2 3 2 3" xfId="7421" xr:uid="{CD94AFC2-36CB-430A-A9B8-AC5D94FF21F7}"/>
    <cellStyle name="Millares 2 9 5 2 3 3" xfId="9416" xr:uid="{4C4F688F-1005-40E4-86E7-FBB5C28DE2BB}"/>
    <cellStyle name="Millares 2 9 5 2 3 4" xfId="5484" xr:uid="{D17F5FE9-124D-43DD-AD1A-DABAE96D7C1D}"/>
    <cellStyle name="Millares 2 9 5 2 4" xfId="3567" xr:uid="{00000000-0005-0000-0000-0000EE0D0000}"/>
    <cellStyle name="Millares 2 9 5 2 4 2" xfId="10424" xr:uid="{858D7BF5-E42F-4591-8827-B83255C9BF45}"/>
    <cellStyle name="Millares 2 9 5 2 4 3" xfId="6493" xr:uid="{27580E65-1233-4C72-B792-8912A92C7CB5}"/>
    <cellStyle name="Millares 2 9 5 2 5" xfId="8485" xr:uid="{3D560EDD-0087-4505-A604-08CD5B20B5B0}"/>
    <cellStyle name="Millares 2 9 5 2 6" xfId="4552" xr:uid="{38DCB73E-D14A-4655-851C-5F52D525798D}"/>
    <cellStyle name="Millares 2 9 5 3" xfId="3568" xr:uid="{00000000-0005-0000-0000-0000EF0D0000}"/>
    <cellStyle name="Millares 2 9 5 3 2" xfId="3569" xr:uid="{00000000-0005-0000-0000-0000F00D0000}"/>
    <cellStyle name="Millares 2 9 5 3 2 2" xfId="3570" xr:uid="{00000000-0005-0000-0000-0000F10D0000}"/>
    <cellStyle name="Millares 2 9 5 3 2 2 2" xfId="3571" xr:uid="{00000000-0005-0000-0000-0000F20D0000}"/>
    <cellStyle name="Millares 2 9 5 3 2 2 2 2" xfId="11811" xr:uid="{9986CFC9-72CC-458A-B729-8B60A271F39F}"/>
    <cellStyle name="Millares 2 9 5 3 2 2 2 3" xfId="7880" xr:uid="{C0C582F9-4F46-443A-8126-0494D5F0ECAE}"/>
    <cellStyle name="Millares 2 9 5 3 2 2 3" xfId="9875" xr:uid="{9B40C519-1910-4A23-A2C0-F0E74B4CD223}"/>
    <cellStyle name="Millares 2 9 5 3 2 2 4" xfId="5943" xr:uid="{209AFAE7-35C5-4F8D-9FB9-9B8E38CB091F}"/>
    <cellStyle name="Millares 2 9 5 3 2 3" xfId="3572" xr:uid="{00000000-0005-0000-0000-0000F30D0000}"/>
    <cellStyle name="Millares 2 9 5 3 2 3 2" xfId="10880" xr:uid="{10190060-3ADC-4551-950C-0D7EA72F1947}"/>
    <cellStyle name="Millares 2 9 5 3 2 3 3" xfId="6949" xr:uid="{AC054D32-1662-4148-A155-D23AC39900B6}"/>
    <cellStyle name="Millares 2 9 5 3 2 4" xfId="8944" xr:uid="{A205C3D0-0FF3-4561-A0DC-B35B039321E7}"/>
    <cellStyle name="Millares 2 9 5 3 2 5" xfId="5012" xr:uid="{606B5DF8-0162-4039-9F8E-04A501427005}"/>
    <cellStyle name="Millares 2 9 5 3 3" xfId="3573" xr:uid="{00000000-0005-0000-0000-0000F40D0000}"/>
    <cellStyle name="Millares 2 9 5 3 3 2" xfId="3574" xr:uid="{00000000-0005-0000-0000-0000F50D0000}"/>
    <cellStyle name="Millares 2 9 5 3 3 2 2" xfId="11353" xr:uid="{57F3A7AD-C15C-4B52-B2AC-49DB18229AE3}"/>
    <cellStyle name="Millares 2 9 5 3 3 2 3" xfId="7422" xr:uid="{3F3FD768-F192-4321-A5C0-020A56A43473}"/>
    <cellStyle name="Millares 2 9 5 3 3 3" xfId="9417" xr:uid="{EA3A9400-90EC-4561-9DA4-2C247266C481}"/>
    <cellStyle name="Millares 2 9 5 3 3 4" xfId="5485" xr:uid="{828F8B8F-A56B-47BD-A2A4-6BDF8618D67B}"/>
    <cellStyle name="Millares 2 9 5 3 4" xfId="3575" xr:uid="{00000000-0005-0000-0000-0000F60D0000}"/>
    <cellStyle name="Millares 2 9 5 3 4 2" xfId="10425" xr:uid="{CD69F92C-402C-4552-AEAC-FB1BA4AE6699}"/>
    <cellStyle name="Millares 2 9 5 3 4 3" xfId="6494" xr:uid="{8A07BC97-C910-45BA-AB15-F1F440F38459}"/>
    <cellStyle name="Millares 2 9 5 3 5" xfId="8486" xr:uid="{29FADC48-6961-4931-9A22-1907215A9D17}"/>
    <cellStyle name="Millares 2 9 5 3 6" xfId="4553" xr:uid="{9601F7B9-D710-421F-BDE5-9A9CF901114A}"/>
    <cellStyle name="Millares 2 9 5 4" xfId="3576" xr:uid="{00000000-0005-0000-0000-0000F70D0000}"/>
    <cellStyle name="Millares 2 9 5 4 2" xfId="3577" xr:uid="{00000000-0005-0000-0000-0000F80D0000}"/>
    <cellStyle name="Millares 2 9 5 4 2 2" xfId="3578" xr:uid="{00000000-0005-0000-0000-0000F90D0000}"/>
    <cellStyle name="Millares 2 9 5 4 2 2 2" xfId="11809" xr:uid="{290512ED-40F8-4D08-B3BE-044A4EA7C5D0}"/>
    <cellStyle name="Millares 2 9 5 4 2 2 3" xfId="7878" xr:uid="{2089CDC7-84D3-4B51-A4FE-F0B131BFA5B1}"/>
    <cellStyle name="Millares 2 9 5 4 2 3" xfId="9873" xr:uid="{9A1A015A-2245-4A13-A61D-6E8EC02B4639}"/>
    <cellStyle name="Millares 2 9 5 4 2 4" xfId="5941" xr:uid="{749F48B3-1522-4D53-8635-C94978232512}"/>
    <cellStyle name="Millares 2 9 5 4 3" xfId="3579" xr:uid="{00000000-0005-0000-0000-0000FA0D0000}"/>
    <cellStyle name="Millares 2 9 5 4 3 2" xfId="10878" xr:uid="{2293AAC4-69CE-4BAD-A742-37B85A3DA14D}"/>
    <cellStyle name="Millares 2 9 5 4 3 3" xfId="6947" xr:uid="{DD8D1771-430A-4C20-90B4-13AF8F15F0CB}"/>
    <cellStyle name="Millares 2 9 5 4 4" xfId="8942" xr:uid="{15F6C485-75F8-4BA5-A44B-86CD47E335C0}"/>
    <cellStyle name="Millares 2 9 5 4 5" xfId="5010" xr:uid="{6DC8A4C7-CD73-470C-8E8C-66F10F087968}"/>
    <cellStyle name="Millares 2 9 5 5" xfId="3580" xr:uid="{00000000-0005-0000-0000-0000FB0D0000}"/>
    <cellStyle name="Millares 2 9 5 5 2" xfId="3581" xr:uid="{00000000-0005-0000-0000-0000FC0D0000}"/>
    <cellStyle name="Millares 2 9 5 5 2 2" xfId="11351" xr:uid="{67E75D8B-111C-4687-866A-F216770A7D55}"/>
    <cellStyle name="Millares 2 9 5 5 2 3" xfId="7420" xr:uid="{D7026B4C-DE14-40BC-A8DF-72F72DF02A2E}"/>
    <cellStyle name="Millares 2 9 5 5 3" xfId="9415" xr:uid="{B67FA4B5-7828-4546-A88B-3242BED176B3}"/>
    <cellStyle name="Millares 2 9 5 5 4" xfId="5483" xr:uid="{0ED7DAF0-C228-4A9B-A940-34792547C7DC}"/>
    <cellStyle name="Millares 2 9 5 6" xfId="3582" xr:uid="{00000000-0005-0000-0000-0000FD0D0000}"/>
    <cellStyle name="Millares 2 9 5 6 2" xfId="10423" xr:uid="{4B4E7AA7-B80B-4E27-A2B5-EAD0987D00F5}"/>
    <cellStyle name="Millares 2 9 5 6 3" xfId="6492" xr:uid="{4D563B8E-BDDF-4BAC-BEAF-949CC778F01C}"/>
    <cellStyle name="Millares 2 9 5 7" xfId="8484" xr:uid="{EA1587B8-4C3D-4F74-ADF5-88F52B4F194B}"/>
    <cellStyle name="Millares 2 9 5 8" xfId="4551" xr:uid="{31258CD8-9678-43F9-A173-2497BC55CEA9}"/>
    <cellStyle name="Millares 2 9 6" xfId="3583" xr:uid="{00000000-0005-0000-0000-0000FE0D0000}"/>
    <cellStyle name="Millares 2 9 6 2" xfId="3584" xr:uid="{00000000-0005-0000-0000-0000FF0D0000}"/>
    <cellStyle name="Millares 2 9 6 2 2" xfId="3585" xr:uid="{00000000-0005-0000-0000-0000000E0000}"/>
    <cellStyle name="Millares 2 9 6 2 2 2" xfId="3586" xr:uid="{00000000-0005-0000-0000-0000010E0000}"/>
    <cellStyle name="Millares 2 9 6 2 2 2 2" xfId="11812" xr:uid="{639C450D-6D89-4F4E-923F-442F18EA4F8C}"/>
    <cellStyle name="Millares 2 9 6 2 2 2 3" xfId="7881" xr:uid="{5C13AA76-35A0-41A7-BCC7-C8F80603D6A6}"/>
    <cellStyle name="Millares 2 9 6 2 2 3" xfId="9876" xr:uid="{22911F9F-A16A-4C15-B702-5DFB97B7820F}"/>
    <cellStyle name="Millares 2 9 6 2 2 4" xfId="5944" xr:uid="{1BAB9A10-E358-4CA9-BC7F-C4172277C1A2}"/>
    <cellStyle name="Millares 2 9 6 2 3" xfId="3587" xr:uid="{00000000-0005-0000-0000-0000020E0000}"/>
    <cellStyle name="Millares 2 9 6 2 3 2" xfId="10881" xr:uid="{F0378558-CCB2-4D88-8A91-56B43482C947}"/>
    <cellStyle name="Millares 2 9 6 2 3 3" xfId="6950" xr:uid="{116B4E9F-6A07-4BB2-ABC7-D3B5427237E6}"/>
    <cellStyle name="Millares 2 9 6 2 4" xfId="8945" xr:uid="{D308F0E2-397F-4063-84E7-B2A4CE2F6649}"/>
    <cellStyle name="Millares 2 9 6 2 5" xfId="5013" xr:uid="{CA84B759-4EAE-46DD-987A-ADA2230B7C57}"/>
    <cellStyle name="Millares 2 9 6 3" xfId="3588" xr:uid="{00000000-0005-0000-0000-0000030E0000}"/>
    <cellStyle name="Millares 2 9 6 3 2" xfId="3589" xr:uid="{00000000-0005-0000-0000-0000040E0000}"/>
    <cellStyle name="Millares 2 9 6 3 2 2" xfId="11354" xr:uid="{07C02C6B-979E-4BFE-BEBA-E5E469C8A2DD}"/>
    <cellStyle name="Millares 2 9 6 3 2 3" xfId="7423" xr:uid="{0B30D077-3F72-4C8A-930F-0529985919AC}"/>
    <cellStyle name="Millares 2 9 6 3 3" xfId="9418" xr:uid="{126C0085-A5ED-49CF-A3F2-26B7508C384E}"/>
    <cellStyle name="Millares 2 9 6 3 4" xfId="5486" xr:uid="{455BF174-8C54-40DD-B280-02E08A234931}"/>
    <cellStyle name="Millares 2 9 6 4" xfId="3590" xr:uid="{00000000-0005-0000-0000-0000050E0000}"/>
    <cellStyle name="Millares 2 9 6 4 2" xfId="10426" xr:uid="{A510BE93-421D-4D59-9BF8-22373A625673}"/>
    <cellStyle name="Millares 2 9 6 4 3" xfId="6495" xr:uid="{E895A368-14C3-48E2-85A2-A73A7A2C9D22}"/>
    <cellStyle name="Millares 2 9 6 5" xfId="8487" xr:uid="{B46B557B-40A8-46AC-B468-AFB95C9A345B}"/>
    <cellStyle name="Millares 2 9 6 6" xfId="4554" xr:uid="{B0D56EC5-6148-4A2C-BE06-05A0ED1AE059}"/>
    <cellStyle name="Millares 2 9 7" xfId="3591" xr:uid="{00000000-0005-0000-0000-0000060E0000}"/>
    <cellStyle name="Millares 2 9 7 2" xfId="3592" xr:uid="{00000000-0005-0000-0000-0000070E0000}"/>
    <cellStyle name="Millares 2 9 7 2 2" xfId="3593" xr:uid="{00000000-0005-0000-0000-0000080E0000}"/>
    <cellStyle name="Millares 2 9 7 2 2 2" xfId="3594" xr:uid="{00000000-0005-0000-0000-0000090E0000}"/>
    <cellStyle name="Millares 2 9 7 2 2 2 2" xfId="11813" xr:uid="{2C5A602C-9498-42F7-A87E-12FAED9EFC04}"/>
    <cellStyle name="Millares 2 9 7 2 2 2 3" xfId="7882" xr:uid="{21C35A9C-F004-4778-B5FE-678720BA0760}"/>
    <cellStyle name="Millares 2 9 7 2 2 3" xfId="9877" xr:uid="{2C4F669A-5995-4F5B-BF19-8F84F2FB2C04}"/>
    <cellStyle name="Millares 2 9 7 2 2 4" xfId="5945" xr:uid="{21B81C3B-AD72-42C3-97CE-F6E2AFCC14EA}"/>
    <cellStyle name="Millares 2 9 7 2 3" xfId="3595" xr:uid="{00000000-0005-0000-0000-00000A0E0000}"/>
    <cellStyle name="Millares 2 9 7 2 3 2" xfId="10882" xr:uid="{0E3A1352-7621-4388-ABC0-121A1C4F5E3A}"/>
    <cellStyle name="Millares 2 9 7 2 3 3" xfId="6951" xr:uid="{BE607A28-3DC9-481E-8E4A-90AC3A488186}"/>
    <cellStyle name="Millares 2 9 7 2 4" xfId="8946" xr:uid="{2CB54E2F-5084-4064-8D35-844F15F48860}"/>
    <cellStyle name="Millares 2 9 7 2 5" xfId="5014" xr:uid="{20CD9CD8-EA01-4F4C-9F05-4F898E48E2D8}"/>
    <cellStyle name="Millares 2 9 7 3" xfId="3596" xr:uid="{00000000-0005-0000-0000-00000B0E0000}"/>
    <cellStyle name="Millares 2 9 7 3 2" xfId="3597" xr:uid="{00000000-0005-0000-0000-00000C0E0000}"/>
    <cellStyle name="Millares 2 9 7 3 2 2" xfId="11355" xr:uid="{59962D35-D64F-4D4B-90B6-89D6849504C8}"/>
    <cellStyle name="Millares 2 9 7 3 2 3" xfId="7424" xr:uid="{8D1B0112-1514-4584-BF74-2D4C67846DA8}"/>
    <cellStyle name="Millares 2 9 7 3 3" xfId="9419" xr:uid="{CF390451-4E6F-4198-A92E-EED1D7C646FD}"/>
    <cellStyle name="Millares 2 9 7 3 4" xfId="5487" xr:uid="{DDE738EA-004E-4527-9EB2-B7FA43AB6BD0}"/>
    <cellStyle name="Millares 2 9 7 4" xfId="3598" xr:uid="{00000000-0005-0000-0000-00000D0E0000}"/>
    <cellStyle name="Millares 2 9 7 4 2" xfId="10427" xr:uid="{42B89B8B-5BA1-40A0-A996-71DE9E1DCF40}"/>
    <cellStyle name="Millares 2 9 7 4 3" xfId="6496" xr:uid="{63A4131C-4F7E-4B04-A02E-6AC604609040}"/>
    <cellStyle name="Millares 2 9 7 5" xfId="8488" xr:uid="{91B03C8A-A715-40EE-85A7-5D72E3D334DB}"/>
    <cellStyle name="Millares 2 9 7 6" xfId="4555" xr:uid="{85112F6A-6A0E-477E-A5A2-DB3AC7468B1A}"/>
    <cellStyle name="Millares 2 9 8" xfId="3599" xr:uid="{00000000-0005-0000-0000-00000E0E0000}"/>
    <cellStyle name="Millares 2 9 8 2" xfId="3600" xr:uid="{00000000-0005-0000-0000-00000F0E0000}"/>
    <cellStyle name="Millares 2 9 8 2 2" xfId="3601" xr:uid="{00000000-0005-0000-0000-0000100E0000}"/>
    <cellStyle name="Millares 2 9 8 2 2 2" xfId="11790" xr:uid="{E6877BD3-DE82-46B9-AFE3-37CC434DCB20}"/>
    <cellStyle name="Millares 2 9 8 2 2 3" xfId="7859" xr:uid="{DA3D263C-ED67-4BED-9AB8-0CF9CA610E74}"/>
    <cellStyle name="Millares 2 9 8 2 3" xfId="9854" xr:uid="{BE8F3EC2-780B-41D9-8778-2EC7C75A390C}"/>
    <cellStyle name="Millares 2 9 8 2 4" xfId="5922" xr:uid="{328A1A57-5226-4FBE-80E3-C8D32BFB43D5}"/>
    <cellStyle name="Millares 2 9 8 3" xfId="3602" xr:uid="{00000000-0005-0000-0000-0000110E0000}"/>
    <cellStyle name="Millares 2 9 8 3 2" xfId="10859" xr:uid="{D0CA4698-6874-4446-8395-6947B1A4CF12}"/>
    <cellStyle name="Millares 2 9 8 3 3" xfId="6928" xr:uid="{37E0978D-4D91-4D36-A9F8-9E27700EBA8E}"/>
    <cellStyle name="Millares 2 9 8 4" xfId="8923" xr:uid="{5FF0ED85-3934-4A54-BC7F-F6D65D641279}"/>
    <cellStyle name="Millares 2 9 8 5" xfId="4991" xr:uid="{9263C0F2-A566-40B2-98D4-EE149F457C6F}"/>
    <cellStyle name="Millares 2 9 9" xfId="3603" xr:uid="{00000000-0005-0000-0000-0000120E0000}"/>
    <cellStyle name="Millares 2 9 9 2" xfId="3604" xr:uid="{00000000-0005-0000-0000-0000130E0000}"/>
    <cellStyle name="Millares 2 9 9 2 2" xfId="11332" xr:uid="{4568C983-5413-4F79-A4E7-57C1FF87719A}"/>
    <cellStyle name="Millares 2 9 9 2 3" xfId="7401" xr:uid="{8DA9C4A8-E4B0-4112-BEB9-000A597BA76A}"/>
    <cellStyle name="Millares 2 9 9 3" xfId="9396" xr:uid="{84FD05D4-76A4-485B-8383-E95D937F1FAA}"/>
    <cellStyle name="Millares 2 9 9 4" xfId="5464" xr:uid="{D7A6AEBB-F692-42A8-B590-1C5A0F1FFCF5}"/>
    <cellStyle name="Millares 20" xfId="3605" xr:uid="{00000000-0005-0000-0000-0000140E0000}"/>
    <cellStyle name="Millares 20 2" xfId="3606" xr:uid="{00000000-0005-0000-0000-0000150E0000}"/>
    <cellStyle name="Millares 20 2 2" xfId="11950" xr:uid="{2E18A328-229D-4F27-AAA6-E04D7313806B}"/>
    <cellStyle name="Millares 20 3" xfId="3607" xr:uid="{00000000-0005-0000-0000-0000160E0000}"/>
    <cellStyle name="Millares 20 4" xfId="8019" xr:uid="{DDF44F4B-289F-4C1F-938D-3623B257B690}"/>
    <cellStyle name="Millares 21" xfId="3608" xr:uid="{00000000-0005-0000-0000-0000170E0000}"/>
    <cellStyle name="Millares 21 2" xfId="3609" xr:uid="{00000000-0005-0000-0000-0000180E0000}"/>
    <cellStyle name="Millares 21 2 2" xfId="11951" xr:uid="{537FC1C9-46C1-4351-882D-27BDCEAFE3B8}"/>
    <cellStyle name="Millares 21 3" xfId="3610" xr:uid="{00000000-0005-0000-0000-0000190E0000}"/>
    <cellStyle name="Millares 21 4" xfId="8020" xr:uid="{4AEA3AB4-9036-4B70-AE47-60D68934846A}"/>
    <cellStyle name="Millares 22" xfId="3611" xr:uid="{00000000-0005-0000-0000-00001A0E0000}"/>
    <cellStyle name="Millares 22 2" xfId="3612" xr:uid="{00000000-0005-0000-0000-00001B0E0000}"/>
    <cellStyle name="Millares 22 3" xfId="11993" xr:uid="{CFA80F04-9F34-4147-A248-E063A5CBC300}"/>
    <cellStyle name="Millares 23" xfId="3613" xr:uid="{00000000-0005-0000-0000-00001C0E0000}"/>
    <cellStyle name="Millares 23 2" xfId="3614" xr:uid="{00000000-0005-0000-0000-00001D0E0000}"/>
    <cellStyle name="Millares 23 3" xfId="11994" xr:uid="{6C46CCCD-6277-435D-B2CB-C9ACB16379A3}"/>
    <cellStyle name="Millares 24" xfId="3615" xr:uid="{00000000-0005-0000-0000-00001E0E0000}"/>
    <cellStyle name="Millares 24 2" xfId="3616" xr:uid="{00000000-0005-0000-0000-00001F0E0000}"/>
    <cellStyle name="Millares 25" xfId="3617" xr:uid="{00000000-0005-0000-0000-0000200E0000}"/>
    <cellStyle name="Millares 25 2" xfId="3618" xr:uid="{00000000-0005-0000-0000-0000210E0000}"/>
    <cellStyle name="Millares 26" xfId="3619" xr:uid="{00000000-0005-0000-0000-0000220E0000}"/>
    <cellStyle name="Millares 26 2" xfId="3620" xr:uid="{00000000-0005-0000-0000-0000230E0000}"/>
    <cellStyle name="Millares 27" xfId="3621" xr:uid="{00000000-0005-0000-0000-0000240E0000}"/>
    <cellStyle name="Millares 27 2" xfId="3622" xr:uid="{00000000-0005-0000-0000-0000250E0000}"/>
    <cellStyle name="Millares 28" xfId="3623" xr:uid="{00000000-0005-0000-0000-0000260E0000}"/>
    <cellStyle name="Millares 28 2" xfId="3624" xr:uid="{00000000-0005-0000-0000-0000270E0000}"/>
    <cellStyle name="Millares 29" xfId="3625" xr:uid="{00000000-0005-0000-0000-0000280E0000}"/>
    <cellStyle name="Millares 3" xfId="3626" xr:uid="{00000000-0005-0000-0000-0000290E0000}"/>
    <cellStyle name="Millares 3 2" xfId="3627" xr:uid="{00000000-0005-0000-0000-00002A0E0000}"/>
    <cellStyle name="Millares 3 2 2" xfId="3628" xr:uid="{00000000-0005-0000-0000-00002B0E0000}"/>
    <cellStyle name="Millares 3 2 2 2" xfId="3629" xr:uid="{00000000-0005-0000-0000-00002C0E0000}"/>
    <cellStyle name="Millares 3 2 2 2 2" xfId="3630" xr:uid="{00000000-0005-0000-0000-00002D0E0000}"/>
    <cellStyle name="Millares 3 2 2 2 2 2" xfId="11814" xr:uid="{E36996FB-68D3-485C-BB6A-8FB08B0AF170}"/>
    <cellStyle name="Millares 3 2 2 2 2 3" xfId="7883" xr:uid="{0868B89A-84A7-4A2E-839E-71A62952B8DE}"/>
    <cellStyle name="Millares 3 2 2 2 3" xfId="9878" xr:uid="{C5ECCA60-2E47-4585-8561-2AA62FA00753}"/>
    <cellStyle name="Millares 3 2 2 2 4" xfId="5946" xr:uid="{A1283FBD-50DF-42DB-BA89-7954B9D4ADD2}"/>
    <cellStyle name="Millares 3 2 2 3" xfId="3631" xr:uid="{00000000-0005-0000-0000-00002E0E0000}"/>
    <cellStyle name="Millares 3 2 2 3 2" xfId="10883" xr:uid="{3B3C49AB-DE9D-4D88-9E03-0AE864A392FE}"/>
    <cellStyle name="Millares 3 2 2 3 3" xfId="6952" xr:uid="{0AF7A38A-967C-4E7C-A14D-06FC51341214}"/>
    <cellStyle name="Millares 3 2 2 4" xfId="8947" xr:uid="{31EC0A09-3E23-44A3-A3B4-DB799A962EAF}"/>
    <cellStyle name="Millares 3 2 2 5" xfId="5015" xr:uid="{9C378C76-24F0-4EB6-B494-366B6E12A679}"/>
    <cellStyle name="Millares 3 2 3" xfId="3632" xr:uid="{00000000-0005-0000-0000-00002F0E0000}"/>
    <cellStyle name="Millares 3 2 3 2" xfId="3633" xr:uid="{00000000-0005-0000-0000-0000300E0000}"/>
    <cellStyle name="Millares 3 2 3 2 2" xfId="11357" xr:uid="{05C5D571-2185-473A-A058-881C7B3689C5}"/>
    <cellStyle name="Millares 3 2 3 2 3" xfId="7426" xr:uid="{916734F9-78B3-4568-BF3B-F6DFCBBEA76B}"/>
    <cellStyle name="Millares 3 2 3 3" xfId="9421" xr:uid="{C0CD3EB7-C9E8-4065-8E7C-3AD7CB7F899B}"/>
    <cellStyle name="Millares 3 2 3 4" xfId="5489" xr:uid="{61628423-D3BD-403C-A829-978F191FBFEE}"/>
    <cellStyle name="Millares 3 2 4" xfId="3634" xr:uid="{00000000-0005-0000-0000-0000310E0000}"/>
    <cellStyle name="Millares 3 2 4 2" xfId="10428" xr:uid="{EBBA434B-07AF-4FFC-9395-742AA18FF72D}"/>
    <cellStyle name="Millares 3 2 4 3" xfId="6497" xr:uid="{A3585125-F782-4E8F-916C-D55E94BD33B8}"/>
    <cellStyle name="Millares 3 2 5" xfId="8490" xr:uid="{6740EEB4-ABC4-46E5-B27A-0212C5C400FC}"/>
    <cellStyle name="Millares 3 2 6" xfId="4557" xr:uid="{2383762F-4689-4B48-8139-C55D1B6293BD}"/>
    <cellStyle name="Millares 3 3" xfId="3635" xr:uid="{00000000-0005-0000-0000-0000320E0000}"/>
    <cellStyle name="Millares 3 3 2" xfId="3636" xr:uid="{00000000-0005-0000-0000-0000330E0000}"/>
    <cellStyle name="Millares 3 3 2 2" xfId="11356" xr:uid="{A2D7ED07-4F94-42C3-B326-4C05B607F0B2}"/>
    <cellStyle name="Millares 3 3 2 3" xfId="7425" xr:uid="{F6EAF0A4-FC17-4ED0-AF59-D1FCA6A1CFD7}"/>
    <cellStyle name="Millares 3 3 3" xfId="9420" xr:uid="{EB953366-2FED-437F-9C94-72A2CFCBBAA3}"/>
    <cellStyle name="Millares 3 3 4" xfId="5488" xr:uid="{D1F6AFC5-A9C6-454A-BDB5-7262E0EC2902}"/>
    <cellStyle name="Millares 3 4" xfId="3637" xr:uid="{00000000-0005-0000-0000-0000340E0000}"/>
    <cellStyle name="Millares 3 4 2" xfId="8489" xr:uid="{66F372D5-27F5-4A74-9118-CC8A1F398941}"/>
    <cellStyle name="Millares 3 5" xfId="4556" xr:uid="{F51D09D6-5D2C-4D73-AAFB-1154E7B7463F}"/>
    <cellStyle name="Millares 3 6" xfId="12065" xr:uid="{94CA7386-4EE8-4AEE-9094-0776643B2B5F}"/>
    <cellStyle name="Millares 30" xfId="3638" xr:uid="{00000000-0005-0000-0000-0000350E0000}"/>
    <cellStyle name="Millares 31" xfId="3639" xr:uid="{00000000-0005-0000-0000-0000360E0000}"/>
    <cellStyle name="Millares 32" xfId="3640" xr:uid="{00000000-0005-0000-0000-0000370E0000}"/>
    <cellStyle name="Millares 33" xfId="3641" xr:uid="{00000000-0005-0000-0000-0000380E0000}"/>
    <cellStyle name="Millares 34" xfId="3642" xr:uid="{00000000-0005-0000-0000-0000390E0000}"/>
    <cellStyle name="Millares 35" xfId="3643" xr:uid="{00000000-0005-0000-0000-00003A0E0000}"/>
    <cellStyle name="Millares 36" xfId="3644" xr:uid="{00000000-0005-0000-0000-00003B0E0000}"/>
    <cellStyle name="Millares 37" xfId="3645" xr:uid="{00000000-0005-0000-0000-00003C0E0000}"/>
    <cellStyle name="Millares 38" xfId="3646" xr:uid="{00000000-0005-0000-0000-00003D0E0000}"/>
    <cellStyle name="Millares 39" xfId="3647" xr:uid="{00000000-0005-0000-0000-00003E0E0000}"/>
    <cellStyle name="Millares 4" xfId="3648" xr:uid="{00000000-0005-0000-0000-00003F0E0000}"/>
    <cellStyle name="Millares 4 2" xfId="3649" xr:uid="{00000000-0005-0000-0000-0000400E0000}"/>
    <cellStyle name="Millares 4 2 2" xfId="3650" xr:uid="{00000000-0005-0000-0000-0000410E0000}"/>
    <cellStyle name="Millares 4 2 2 2" xfId="3651" xr:uid="{00000000-0005-0000-0000-0000420E0000}"/>
    <cellStyle name="Millares 4 2 2 2 2" xfId="11815" xr:uid="{3C1DFABF-56CC-4CE6-A42D-543F3F0359D4}"/>
    <cellStyle name="Millares 4 2 2 2 3" xfId="7884" xr:uid="{86B1E4C0-F627-4C91-AD52-66E60A6527EC}"/>
    <cellStyle name="Millares 4 2 2 3" xfId="9879" xr:uid="{E7D2459C-43E5-4581-96F2-9A53EA354C73}"/>
    <cellStyle name="Millares 4 2 2 4" xfId="5947" xr:uid="{516423C4-0FAE-45AB-86ED-0E5AE956C938}"/>
    <cellStyle name="Millares 4 2 3" xfId="3652" xr:uid="{00000000-0005-0000-0000-0000430E0000}"/>
    <cellStyle name="Millares 4 2 3 2" xfId="10884" xr:uid="{E236352A-5C63-4921-A54C-B767E05D965D}"/>
    <cellStyle name="Millares 4 2 3 3" xfId="6953" xr:uid="{9EF7FBF3-588E-4185-B97F-874224C64DE0}"/>
    <cellStyle name="Millares 4 2 4" xfId="8948" xr:uid="{5B17562A-28FF-4F18-BEB4-9D863FE1C25A}"/>
    <cellStyle name="Millares 4 2 5" xfId="5016" xr:uid="{C56D4DBC-3765-49CD-9D42-0CDA25937027}"/>
    <cellStyle name="Millares 4 3" xfId="3653" xr:uid="{00000000-0005-0000-0000-0000440E0000}"/>
    <cellStyle name="Millares 4 3 2" xfId="3654" xr:uid="{00000000-0005-0000-0000-0000450E0000}"/>
    <cellStyle name="Millares 4 3 2 2" xfId="11358" xr:uid="{8CB3BF0D-469F-42DE-82A1-96CEC5ECCCBF}"/>
    <cellStyle name="Millares 4 3 2 3" xfId="7427" xr:uid="{64278A8E-A263-4793-8526-3B051B7B2371}"/>
    <cellStyle name="Millares 4 3 3" xfId="9422" xr:uid="{205A3794-9B62-4D30-A111-48DD10B9C9F5}"/>
    <cellStyle name="Millares 4 3 4" xfId="5490" xr:uid="{054E22FF-43A1-4FAC-A9FB-936CA857BCCE}"/>
    <cellStyle name="Millares 4 4" xfId="3655" xr:uid="{00000000-0005-0000-0000-0000460E0000}"/>
    <cellStyle name="Millares 4 4 2" xfId="10429" xr:uid="{2D4D9C5C-1F61-4803-832F-25B304DC9150}"/>
    <cellStyle name="Millares 4 4 3" xfId="6498" xr:uid="{E3B24BE1-6061-4BB8-AC22-8CCC767D3FD7}"/>
    <cellStyle name="Millares 4 5" xfId="3656" xr:uid="{00000000-0005-0000-0000-0000470E0000}"/>
    <cellStyle name="Millares 4 5 2" xfId="8491" xr:uid="{7C1471C0-3035-4BEF-9193-2B1874EA5C4E}"/>
    <cellStyle name="Millares 4 6" xfId="4558" xr:uid="{7737A77F-EE21-461E-9E2E-15BC2C9E0B24}"/>
    <cellStyle name="Millares 4 7" xfId="12063" xr:uid="{4F706A96-02FE-45E8-A06A-2A358BA52F34}"/>
    <cellStyle name="Millares 40" xfId="3657" xr:uid="{00000000-0005-0000-0000-0000480E0000}"/>
    <cellStyle name="Millares 41" xfId="3658" xr:uid="{00000000-0005-0000-0000-0000490E0000}"/>
    <cellStyle name="Millares 42" xfId="3659" xr:uid="{00000000-0005-0000-0000-00004A0E0000}"/>
    <cellStyle name="Millares 43" xfId="3660" xr:uid="{00000000-0005-0000-0000-00004B0E0000}"/>
    <cellStyle name="Millares 44" xfId="3661" xr:uid="{00000000-0005-0000-0000-00004C0E0000}"/>
    <cellStyle name="Millares 45" xfId="3662" xr:uid="{00000000-0005-0000-0000-00004D0E0000}"/>
    <cellStyle name="Millares 46" xfId="3663" xr:uid="{00000000-0005-0000-0000-00004E0E0000}"/>
    <cellStyle name="Millares 47" xfId="3664" xr:uid="{00000000-0005-0000-0000-00004F0E0000}"/>
    <cellStyle name="Millares 48" xfId="3665" xr:uid="{00000000-0005-0000-0000-0000500E0000}"/>
    <cellStyle name="Millares 49" xfId="3666" xr:uid="{00000000-0005-0000-0000-0000510E0000}"/>
    <cellStyle name="Millares 5" xfId="3667" xr:uid="{00000000-0005-0000-0000-0000520E0000}"/>
    <cellStyle name="Millares 5 2" xfId="3668" xr:uid="{00000000-0005-0000-0000-0000530E0000}"/>
    <cellStyle name="Millares 5 2 2" xfId="3669" xr:uid="{00000000-0005-0000-0000-0000540E0000}"/>
    <cellStyle name="Millares 5 2 2 2" xfId="3670" xr:uid="{00000000-0005-0000-0000-0000550E0000}"/>
    <cellStyle name="Millares 5 2 2 2 2" xfId="11816" xr:uid="{011EE169-1301-40F9-99D4-5CB56919C5A5}"/>
    <cellStyle name="Millares 5 2 2 2 3" xfId="7885" xr:uid="{FCFAE0F0-3544-41F0-8E79-694B217D4F48}"/>
    <cellStyle name="Millares 5 2 2 3" xfId="9880" xr:uid="{33F3F7CE-A678-43A4-8A28-20291F33D8C9}"/>
    <cellStyle name="Millares 5 2 2 4" xfId="5948" xr:uid="{97B78471-3855-472F-8EBA-6AA84DFFA10B}"/>
    <cellStyle name="Millares 5 2 3" xfId="3671" xr:uid="{00000000-0005-0000-0000-0000560E0000}"/>
    <cellStyle name="Millares 5 2 3 2" xfId="10885" xr:uid="{CB4B90E6-77C7-41A3-B160-65FA05C9EE85}"/>
    <cellStyle name="Millares 5 2 3 3" xfId="6954" xr:uid="{B23849A2-EF91-49BC-BEEF-6BBC0A3976DF}"/>
    <cellStyle name="Millares 5 2 4" xfId="3672" xr:uid="{00000000-0005-0000-0000-0000570E0000}"/>
    <cellStyle name="Millares 5 2 4 2" xfId="8949" xr:uid="{A2276A2B-E9A4-4EFA-B23D-8D9AA0953D5B}"/>
    <cellStyle name="Millares 5 2 5" xfId="5017" xr:uid="{7D98ED56-8001-49C3-B24B-445ACB1BA42A}"/>
    <cellStyle name="Millares 5 3" xfId="3673" xr:uid="{00000000-0005-0000-0000-0000580E0000}"/>
    <cellStyle name="Millares 5 3 2" xfId="3674" xr:uid="{00000000-0005-0000-0000-0000590E0000}"/>
    <cellStyle name="Millares 5 3 2 2" xfId="11359" xr:uid="{D2A05502-531D-4AD9-8F35-2C36897EF6C8}"/>
    <cellStyle name="Millares 5 3 2 3" xfId="7428" xr:uid="{8F82D8E7-648B-4826-80A0-0CC770C9111B}"/>
    <cellStyle name="Millares 5 3 3" xfId="9423" xr:uid="{2129C6E6-A317-485C-9259-2084156DF3D2}"/>
    <cellStyle name="Millares 5 3 4" xfId="5491" xr:uid="{D8D61806-8751-4683-93B4-16CD5DD666E6}"/>
    <cellStyle name="Millares 5 4" xfId="3675" xr:uid="{00000000-0005-0000-0000-00005A0E0000}"/>
    <cellStyle name="Millares 5 4 2" xfId="10430" xr:uid="{1F271363-804C-4E7A-B14A-6BE9922AC3AD}"/>
    <cellStyle name="Millares 5 4 3" xfId="6499" xr:uid="{130AD577-708A-4B84-9786-FCCE229D41F5}"/>
    <cellStyle name="Millares 5 5" xfId="3676" xr:uid="{00000000-0005-0000-0000-00005B0E0000}"/>
    <cellStyle name="Millares 5 5 2" xfId="8492" xr:uid="{B4E73199-299B-4266-B83C-3B8B9ECA4797}"/>
    <cellStyle name="Millares 5 6" xfId="4559" xr:uid="{91F6F59B-CD89-4F5A-8554-4C43A9854961}"/>
    <cellStyle name="Millares 5 7" xfId="12062" xr:uid="{2A663EC7-D68D-4416-855D-64B1D72ABD97}"/>
    <cellStyle name="Millares 50" xfId="3677" xr:uid="{00000000-0005-0000-0000-00005C0E0000}"/>
    <cellStyle name="Millares 51" xfId="3678" xr:uid="{00000000-0005-0000-0000-00005D0E0000}"/>
    <cellStyle name="Millares 52" xfId="3679" xr:uid="{00000000-0005-0000-0000-00005E0E0000}"/>
    <cellStyle name="Millares 53" xfId="3680" xr:uid="{00000000-0005-0000-0000-00005F0E0000}"/>
    <cellStyle name="Millares 54" xfId="3681" xr:uid="{00000000-0005-0000-0000-0000600E0000}"/>
    <cellStyle name="Millares 55" xfId="3682" xr:uid="{00000000-0005-0000-0000-0000610E0000}"/>
    <cellStyle name="Millares 56" xfId="3683" xr:uid="{00000000-0005-0000-0000-0000620E0000}"/>
    <cellStyle name="Millares 57" xfId="3684" xr:uid="{00000000-0005-0000-0000-0000630E0000}"/>
    <cellStyle name="Millares 58" xfId="3685" xr:uid="{00000000-0005-0000-0000-0000640E0000}"/>
    <cellStyle name="Millares 59" xfId="3686" xr:uid="{00000000-0005-0000-0000-0000650E0000}"/>
    <cellStyle name="Millares 6" xfId="3687" xr:uid="{00000000-0005-0000-0000-0000660E0000}"/>
    <cellStyle name="Millares 6 2" xfId="3688" xr:uid="{00000000-0005-0000-0000-0000670E0000}"/>
    <cellStyle name="Millares 6 2 2" xfId="3689" xr:uid="{00000000-0005-0000-0000-0000680E0000}"/>
    <cellStyle name="Millares 6 2 2 2" xfId="3690" xr:uid="{00000000-0005-0000-0000-0000690E0000}"/>
    <cellStyle name="Millares 6 2 2 2 2" xfId="11360" xr:uid="{6F46FB17-03F2-4AAA-9738-DCD270ADB6CD}"/>
    <cellStyle name="Millares 6 2 2 3" xfId="7429" xr:uid="{D2548317-4A24-4860-814D-92C86880FC79}"/>
    <cellStyle name="Millares 6 2 3" xfId="3691" xr:uid="{00000000-0005-0000-0000-00006A0E0000}"/>
    <cellStyle name="Millares 6 2 3 2" xfId="9424" xr:uid="{23EA28DE-8E21-4AD1-AA63-F51402BB86FA}"/>
    <cellStyle name="Millares 6 2 4" xfId="5492" xr:uid="{0C4032F2-9B7B-4479-ADE6-47184AEDD22F}"/>
    <cellStyle name="Millares 6 3" xfId="3692" xr:uid="{00000000-0005-0000-0000-00006B0E0000}"/>
    <cellStyle name="Millares 6 3 2" xfId="8493" xr:uid="{7C609183-74A3-478A-88A4-F246CB1DF122}"/>
    <cellStyle name="Millares 6 4" xfId="3693" xr:uid="{00000000-0005-0000-0000-00006C0E0000}"/>
    <cellStyle name="Millares 6 5" xfId="3694" xr:uid="{00000000-0005-0000-0000-00006D0E0000}"/>
    <cellStyle name="Millares 6 6" xfId="4560" xr:uid="{6269B9D0-384B-4101-937C-1E239AC27450}"/>
    <cellStyle name="Millares 6 7" xfId="12068" xr:uid="{8F829980-58B3-4D16-A847-D0E309B50C80}"/>
    <cellStyle name="Millares 60" xfId="3695" xr:uid="{00000000-0005-0000-0000-00006E0E0000}"/>
    <cellStyle name="Millares 61" xfId="3696" xr:uid="{00000000-0005-0000-0000-00006F0E0000}"/>
    <cellStyle name="Millares 62" xfId="3697" xr:uid="{00000000-0005-0000-0000-0000700E0000}"/>
    <cellStyle name="Millares 63" xfId="3698" xr:uid="{00000000-0005-0000-0000-0000710E0000}"/>
    <cellStyle name="Millares 64" xfId="3699" xr:uid="{00000000-0005-0000-0000-0000720E0000}"/>
    <cellStyle name="Millares 65" xfId="3700" xr:uid="{00000000-0005-0000-0000-0000730E0000}"/>
    <cellStyle name="Millares 66" xfId="3701" xr:uid="{00000000-0005-0000-0000-0000740E0000}"/>
    <cellStyle name="Millares 67" xfId="3702" xr:uid="{00000000-0005-0000-0000-0000750E0000}"/>
    <cellStyle name="Millares 68" xfId="3703" xr:uid="{00000000-0005-0000-0000-0000760E0000}"/>
    <cellStyle name="Millares 69" xfId="3704" xr:uid="{00000000-0005-0000-0000-0000770E0000}"/>
    <cellStyle name="Millares 7" xfId="3705" xr:uid="{00000000-0005-0000-0000-0000780E0000}"/>
    <cellStyle name="Millares 7 2" xfId="3706" xr:uid="{00000000-0005-0000-0000-0000790E0000}"/>
    <cellStyle name="Millares 7 2 2" xfId="3707" xr:uid="{00000000-0005-0000-0000-00007A0E0000}"/>
    <cellStyle name="Millares 7 2 2 2" xfId="11432" xr:uid="{BAA114DE-0AF2-4745-B1FD-7044CAEC70CB}"/>
    <cellStyle name="Millares 7 2 2 3" xfId="7501" xr:uid="{19DEBAAF-247B-4330-A728-49FC26D62029}"/>
    <cellStyle name="Millares 7 2 3" xfId="3708" xr:uid="{00000000-0005-0000-0000-00007B0E0000}"/>
    <cellStyle name="Millares 7 2 3 2" xfId="9496" xr:uid="{3C94FDBB-963B-4E60-85C3-4BA138403EAF}"/>
    <cellStyle name="Millares 7 2 4" xfId="5564" xr:uid="{559FC1A9-F830-4DE8-B94C-11E24C0BCBF1}"/>
    <cellStyle name="Millares 7 3" xfId="3709" xr:uid="{00000000-0005-0000-0000-00007C0E0000}"/>
    <cellStyle name="Millares 7 3 2" xfId="8565" xr:uid="{37686CDA-C450-4FA3-844E-A5C2918103D2}"/>
    <cellStyle name="Millares 7 4" xfId="4633" xr:uid="{1E81D6C3-BF42-47BE-B09E-BC19C4B8A518}"/>
    <cellStyle name="Millares 7 5" xfId="12071" xr:uid="{31D6870D-E828-4588-8706-ECF124E09C49}"/>
    <cellStyle name="Millares 70" xfId="3710" xr:uid="{00000000-0005-0000-0000-00007D0E0000}"/>
    <cellStyle name="Millares 71" xfId="3711" xr:uid="{00000000-0005-0000-0000-00007E0E0000}"/>
    <cellStyle name="Millares 72" xfId="3712" xr:uid="{00000000-0005-0000-0000-00007F0E0000}"/>
    <cellStyle name="Millares 73" xfId="3713" xr:uid="{00000000-0005-0000-0000-0000800E0000}"/>
    <cellStyle name="Millares 74" xfId="3714" xr:uid="{00000000-0005-0000-0000-0000810E0000}"/>
    <cellStyle name="Millares 75" xfId="3715" xr:uid="{00000000-0005-0000-0000-0000820E0000}"/>
    <cellStyle name="Millares 76" xfId="3716" xr:uid="{00000000-0005-0000-0000-0000830E0000}"/>
    <cellStyle name="Millares 77" xfId="3717" xr:uid="{00000000-0005-0000-0000-0000840E0000}"/>
    <cellStyle name="Millares 78" xfId="3718" xr:uid="{00000000-0005-0000-0000-0000850E0000}"/>
    <cellStyle name="Millares 79" xfId="3719" xr:uid="{00000000-0005-0000-0000-0000860E0000}"/>
    <cellStyle name="Millares 8" xfId="3720" xr:uid="{00000000-0005-0000-0000-0000870E0000}"/>
    <cellStyle name="Millares 8 2" xfId="3721" xr:uid="{00000000-0005-0000-0000-0000880E0000}"/>
    <cellStyle name="Millares 8 2 2" xfId="3722" xr:uid="{00000000-0005-0000-0000-0000890E0000}"/>
    <cellStyle name="Millares 8 2 2 2" xfId="3723" xr:uid="{00000000-0005-0000-0000-00008A0E0000}"/>
    <cellStyle name="Millares 8 2 2 2 2" xfId="3724" xr:uid="{00000000-0005-0000-0000-00008B0E0000}"/>
    <cellStyle name="Millares 8 2 2 2 2 2" xfId="11818" xr:uid="{DA2974B9-5649-48ED-85EF-040041ACF5EE}"/>
    <cellStyle name="Millares 8 2 2 2 2 3" xfId="7887" xr:uid="{195A13E3-AA03-4AE6-A29F-81C4C83E1783}"/>
    <cellStyle name="Millares 8 2 2 2 3" xfId="9882" xr:uid="{C8035B41-D3EC-4B71-8103-B94840D5AB83}"/>
    <cellStyle name="Millares 8 2 2 2 4" xfId="5950" xr:uid="{208EADDF-DCF6-4883-9F2C-4199B7850286}"/>
    <cellStyle name="Millares 8 2 2 3" xfId="3725" xr:uid="{00000000-0005-0000-0000-00008C0E0000}"/>
    <cellStyle name="Millares 8 2 2 3 2" xfId="10887" xr:uid="{24752FD2-D80B-467E-8F14-68FADFAE882F}"/>
    <cellStyle name="Millares 8 2 2 3 3" xfId="6956" xr:uid="{36BEE2D5-8291-40AE-A09F-5FA221BC8EF5}"/>
    <cellStyle name="Millares 8 2 2 4" xfId="8951" xr:uid="{2C57DA5E-1AE6-46AA-B539-8F378EFAC7C6}"/>
    <cellStyle name="Millares 8 2 2 5" xfId="5019" xr:uid="{2C3B7F95-FE2C-4796-AAC0-7786390B1535}"/>
    <cellStyle name="Millares 8 2 3" xfId="3726" xr:uid="{00000000-0005-0000-0000-00008D0E0000}"/>
    <cellStyle name="Millares 8 2 3 2" xfId="3727" xr:uid="{00000000-0005-0000-0000-00008E0E0000}"/>
    <cellStyle name="Millares 8 2 3 2 2" xfId="11362" xr:uid="{4DC5A980-4D63-4DDE-B461-CBE01F6F5FFE}"/>
    <cellStyle name="Millares 8 2 3 2 3" xfId="7431" xr:uid="{2C640677-F77C-4A4C-8362-D2F6FC764426}"/>
    <cellStyle name="Millares 8 2 3 3" xfId="9426" xr:uid="{9034AEE3-2AAB-4E52-B26D-58D5C7666D13}"/>
    <cellStyle name="Millares 8 2 3 4" xfId="5494" xr:uid="{A16BD4E2-6BFC-4C9F-99D2-A4F45AD32535}"/>
    <cellStyle name="Millares 8 2 4" xfId="3728" xr:uid="{00000000-0005-0000-0000-00008F0E0000}"/>
    <cellStyle name="Millares 8 2 4 2" xfId="10432" xr:uid="{87EB5940-13FF-4314-8C46-A54233BF5ECC}"/>
    <cellStyle name="Millares 8 2 4 3" xfId="6501" xr:uid="{A5BF5405-9202-425F-8816-92F7C06884FB}"/>
    <cellStyle name="Millares 8 2 5" xfId="8495" xr:uid="{CB29B30C-8AF4-4136-95E9-551C8E2FE2F8}"/>
    <cellStyle name="Millares 8 2 6" xfId="4562" xr:uid="{B1EEC48B-BF3F-4AC2-9092-C8C2C7D5B758}"/>
    <cellStyle name="Millares 8 3" xfId="3729" xr:uid="{00000000-0005-0000-0000-0000900E0000}"/>
    <cellStyle name="Millares 8 3 2" xfId="3730" xr:uid="{00000000-0005-0000-0000-0000910E0000}"/>
    <cellStyle name="Millares 8 3 2 2" xfId="3731" xr:uid="{00000000-0005-0000-0000-0000920E0000}"/>
    <cellStyle name="Millares 8 3 2 2 2" xfId="3732" xr:uid="{00000000-0005-0000-0000-0000930E0000}"/>
    <cellStyle name="Millares 8 3 2 2 2 2" xfId="11819" xr:uid="{ABAAAA47-0C08-41B5-B931-3EC6BC52A85B}"/>
    <cellStyle name="Millares 8 3 2 2 2 3" xfId="7888" xr:uid="{4EB4F084-AE14-4B20-838B-E308A1D22258}"/>
    <cellStyle name="Millares 8 3 2 2 3" xfId="9883" xr:uid="{D14C45FF-241D-4C17-AD16-8A087FCE737B}"/>
    <cellStyle name="Millares 8 3 2 2 4" xfId="5951" xr:uid="{CCEA8A1F-ED8C-448F-97C5-2AA4CC671DB4}"/>
    <cellStyle name="Millares 8 3 2 3" xfId="3733" xr:uid="{00000000-0005-0000-0000-0000940E0000}"/>
    <cellStyle name="Millares 8 3 2 3 2" xfId="10888" xr:uid="{3BBD687E-E01F-429E-8720-40705D84DF7D}"/>
    <cellStyle name="Millares 8 3 2 3 3" xfId="6957" xr:uid="{FA676B5E-3A88-457D-9BBC-C71690273B06}"/>
    <cellStyle name="Millares 8 3 2 4" xfId="8952" xr:uid="{0B5B6ADA-B36B-4DA9-B645-7AEF0DCC28B0}"/>
    <cellStyle name="Millares 8 3 2 5" xfId="5020" xr:uid="{A4612CFC-A9F5-4D32-A7F0-5445237E6A48}"/>
    <cellStyle name="Millares 8 3 3" xfId="3734" xr:uid="{00000000-0005-0000-0000-0000950E0000}"/>
    <cellStyle name="Millares 8 3 3 2" xfId="3735" xr:uid="{00000000-0005-0000-0000-0000960E0000}"/>
    <cellStyle name="Millares 8 3 3 2 2" xfId="11363" xr:uid="{19F0BA6E-18AF-4BFB-824D-2D095E7D674A}"/>
    <cellStyle name="Millares 8 3 3 2 3" xfId="7432" xr:uid="{8DF9BCE2-925A-4ADC-8F85-AE7C595DCC90}"/>
    <cellStyle name="Millares 8 3 3 3" xfId="9427" xr:uid="{F07C44D6-9D78-4B6C-AA53-8872A59FA1AA}"/>
    <cellStyle name="Millares 8 3 3 4" xfId="5495" xr:uid="{FC1126A5-041E-4E5C-AB8E-92E09B7587B3}"/>
    <cellStyle name="Millares 8 3 4" xfId="3736" xr:uid="{00000000-0005-0000-0000-0000970E0000}"/>
    <cellStyle name="Millares 8 3 4 2" xfId="10433" xr:uid="{422DBEA6-A425-471C-A0F2-644327949F10}"/>
    <cellStyle name="Millares 8 3 4 3" xfId="6502" xr:uid="{8E82BB8E-04C3-4355-BF95-513922211F07}"/>
    <cellStyle name="Millares 8 3 5" xfId="8496" xr:uid="{5D1D8CC8-6F5D-4660-B630-1FE960AAB09C}"/>
    <cellStyle name="Millares 8 3 6" xfId="4563" xr:uid="{E7C47988-4DC6-4334-BE06-8252481D4326}"/>
    <cellStyle name="Millares 8 4" xfId="3737" xr:uid="{00000000-0005-0000-0000-0000980E0000}"/>
    <cellStyle name="Millares 8 4 2" xfId="3738" xr:uid="{00000000-0005-0000-0000-0000990E0000}"/>
    <cellStyle name="Millares 8 4 2 2" xfId="3739" xr:uid="{00000000-0005-0000-0000-00009A0E0000}"/>
    <cellStyle name="Millares 8 4 2 2 2" xfId="11817" xr:uid="{FA85DA12-C559-43BB-B91E-620A34F9ABEC}"/>
    <cellStyle name="Millares 8 4 2 2 3" xfId="7886" xr:uid="{1D2BE322-EA0C-42FE-BB58-E07D33B49C4E}"/>
    <cellStyle name="Millares 8 4 2 3" xfId="9881" xr:uid="{8C3059D0-6D2B-4B2A-B57C-756D494465EF}"/>
    <cellStyle name="Millares 8 4 2 4" xfId="5949" xr:uid="{33B33F50-0852-41DA-8D55-18A0031344B2}"/>
    <cellStyle name="Millares 8 4 3" xfId="3740" xr:uid="{00000000-0005-0000-0000-00009B0E0000}"/>
    <cellStyle name="Millares 8 4 3 2" xfId="10886" xr:uid="{7A6D8E66-7358-4025-8F83-414E7D60455B}"/>
    <cellStyle name="Millares 8 4 3 3" xfId="6955" xr:uid="{E419E1BE-F352-4209-A57E-567887EED1F1}"/>
    <cellStyle name="Millares 8 4 4" xfId="8950" xr:uid="{2C374008-4DE7-4237-AF8D-10C24698D8D8}"/>
    <cellStyle name="Millares 8 4 5" xfId="5018" xr:uid="{04CDA019-2A1E-49CB-8E4A-F93FD3BB670A}"/>
    <cellStyle name="Millares 8 5" xfId="3741" xr:uid="{00000000-0005-0000-0000-00009C0E0000}"/>
    <cellStyle name="Millares 8 5 2" xfId="3742" xr:uid="{00000000-0005-0000-0000-00009D0E0000}"/>
    <cellStyle name="Millares 8 5 2 2" xfId="11361" xr:uid="{678C39C9-7BF0-469C-BAF2-BF6824F712A9}"/>
    <cellStyle name="Millares 8 5 2 3" xfId="7430" xr:uid="{05DDFC60-C098-480F-BC3B-217796BB772E}"/>
    <cellStyle name="Millares 8 5 3" xfId="9425" xr:uid="{DCAB40CD-20F3-467A-A166-F229E7B103A0}"/>
    <cellStyle name="Millares 8 5 4" xfId="5493" xr:uid="{CEF73F89-9CA5-4681-BD35-56927A59EA3D}"/>
    <cellStyle name="Millares 8 6" xfId="3743" xr:uid="{00000000-0005-0000-0000-00009E0E0000}"/>
    <cellStyle name="Millares 8 6 2" xfId="10431" xr:uid="{C9ABEBA6-5956-4D8A-B3A2-91BF4924F281}"/>
    <cellStyle name="Millares 8 6 3" xfId="6500" xr:uid="{F6D8D48B-B8B1-458D-94F8-126DD8C91343}"/>
    <cellStyle name="Millares 8 7" xfId="3744" xr:uid="{00000000-0005-0000-0000-00009F0E0000}"/>
    <cellStyle name="Millares 8 7 2" xfId="8494" xr:uid="{43DCEF70-384B-4BD9-8C49-AC2DF76A3D39}"/>
    <cellStyle name="Millares 8 8" xfId="4561" xr:uid="{D1A895D4-BB09-4A13-89B1-F45C21A99C18}"/>
    <cellStyle name="Millares 8 9" xfId="12072" xr:uid="{97F1885D-424E-4E27-A34C-0D8423162602}"/>
    <cellStyle name="Millares 80" xfId="3745" xr:uid="{00000000-0005-0000-0000-0000A00E0000}"/>
    <cellStyle name="Millares 81" xfId="3746" xr:uid="{00000000-0005-0000-0000-0000A10E0000}"/>
    <cellStyle name="Millares 82" xfId="3747" xr:uid="{00000000-0005-0000-0000-0000A20E0000}"/>
    <cellStyle name="Millares 83" xfId="3748" xr:uid="{00000000-0005-0000-0000-0000A30E0000}"/>
    <cellStyle name="Millares 84" xfId="3749" xr:uid="{00000000-0005-0000-0000-0000A40E0000}"/>
    <cellStyle name="Millares 85" xfId="3750" xr:uid="{00000000-0005-0000-0000-0000A50E0000}"/>
    <cellStyle name="Millares 86" xfId="3751" xr:uid="{00000000-0005-0000-0000-0000A60E0000}"/>
    <cellStyle name="Millares 87" xfId="3752" xr:uid="{00000000-0005-0000-0000-0000A70E0000}"/>
    <cellStyle name="Millares 88" xfId="3753" xr:uid="{00000000-0005-0000-0000-0000A80E0000}"/>
    <cellStyle name="Millares 89" xfId="3754" xr:uid="{00000000-0005-0000-0000-0000A90E0000}"/>
    <cellStyle name="Millares 9" xfId="3755" xr:uid="{00000000-0005-0000-0000-0000AA0E0000}"/>
    <cellStyle name="Millares 9 2" xfId="3756" xr:uid="{00000000-0005-0000-0000-0000AB0E0000}"/>
    <cellStyle name="Millares 9 2 2" xfId="3757" xr:uid="{00000000-0005-0000-0000-0000AC0E0000}"/>
    <cellStyle name="Millares 9 2 2 2" xfId="11852" xr:uid="{F2A29568-5DD8-4B98-94B5-C172A85C261C}"/>
    <cellStyle name="Millares 9 2 2 3" xfId="7921" xr:uid="{E0DB226C-42C9-4FF7-98C1-E43908462279}"/>
    <cellStyle name="Millares 9 2 3" xfId="3758" xr:uid="{00000000-0005-0000-0000-0000AD0E0000}"/>
    <cellStyle name="Millares 9 2 3 2" xfId="9916" xr:uid="{826EF4FB-6BBC-477D-BEFD-12A18FA75D87}"/>
    <cellStyle name="Millares 9 2 4" xfId="5984" xr:uid="{9C6DFEF8-8DEB-4618-ACB4-D78CD7DD86B5}"/>
    <cellStyle name="Millares 9 3" xfId="3759" xr:uid="{00000000-0005-0000-0000-0000AE0E0000}"/>
    <cellStyle name="Millares 9 3 2" xfId="10921" xr:uid="{C74D1388-0842-46A9-B724-9EB74A00859A}"/>
    <cellStyle name="Millares 9 3 3" xfId="6990" xr:uid="{0AD9BC9C-95B7-4CF3-A8CA-35F98D925E65}"/>
    <cellStyle name="Millares 9 4" xfId="3760" xr:uid="{00000000-0005-0000-0000-0000AF0E0000}"/>
    <cellStyle name="Millares 9 4 2" xfId="8985" xr:uid="{02F19424-FD9B-4B4E-A2DF-6DC6D8FCC6DE}"/>
    <cellStyle name="Millares 9 5" xfId="5053" xr:uid="{2930FFB9-9411-423F-8D3C-F743FC445796}"/>
    <cellStyle name="Millares 90" xfId="3761" xr:uid="{00000000-0005-0000-0000-0000B00E0000}"/>
    <cellStyle name="Millares 91" xfId="3762" xr:uid="{00000000-0005-0000-0000-0000B10E0000}"/>
    <cellStyle name="Millares 92" xfId="3763" xr:uid="{00000000-0005-0000-0000-0000B20E0000}"/>
    <cellStyle name="Millares 93" xfId="3764" xr:uid="{00000000-0005-0000-0000-0000B30E0000}"/>
    <cellStyle name="Millares 94" xfId="3765" xr:uid="{00000000-0005-0000-0000-0000B40E0000}"/>
    <cellStyle name="Millares 95" xfId="3766" xr:uid="{00000000-0005-0000-0000-0000B50E0000}"/>
    <cellStyle name="Millares 96" xfId="3767" xr:uid="{00000000-0005-0000-0000-0000B60E0000}"/>
    <cellStyle name="Millares 97" xfId="3768" xr:uid="{00000000-0005-0000-0000-0000B70E0000}"/>
    <cellStyle name="Millares 98" xfId="3769" xr:uid="{00000000-0005-0000-0000-0000B80E0000}"/>
    <cellStyle name="Millares 99" xfId="3770" xr:uid="{00000000-0005-0000-0000-0000B90E0000}"/>
    <cellStyle name="Moneda [0] 2" xfId="3771" xr:uid="{00000000-0005-0000-0000-0000BA0E0000}"/>
    <cellStyle name="Moneda 10" xfId="3772" xr:uid="{00000000-0005-0000-0000-0000BB0E0000}"/>
    <cellStyle name="Moneda 11" xfId="3773" xr:uid="{00000000-0005-0000-0000-0000BC0E0000}"/>
    <cellStyle name="Moneda 12" xfId="3774" xr:uid="{00000000-0005-0000-0000-0000BD0E0000}"/>
    <cellStyle name="Moneda 2" xfId="3775" xr:uid="{00000000-0005-0000-0000-0000BE0E0000}"/>
    <cellStyle name="Moneda 3" xfId="3776" xr:uid="{00000000-0005-0000-0000-0000BF0E0000}"/>
    <cellStyle name="Moneda 4" xfId="3777" xr:uid="{00000000-0005-0000-0000-0000C00E0000}"/>
    <cellStyle name="Moneda 5" xfId="3778" xr:uid="{00000000-0005-0000-0000-0000C10E0000}"/>
    <cellStyle name="Moneda 6" xfId="3779" xr:uid="{00000000-0005-0000-0000-0000C20E0000}"/>
    <cellStyle name="Moneda 7" xfId="3780" xr:uid="{00000000-0005-0000-0000-0000C30E0000}"/>
    <cellStyle name="Moneda 8" xfId="3781" xr:uid="{00000000-0005-0000-0000-0000C40E0000}"/>
    <cellStyle name="Moneda 9" xfId="3782" xr:uid="{00000000-0005-0000-0000-0000C50E0000}"/>
    <cellStyle name="Neutral" xfId="3783" builtinId="28" customBuiltin="1"/>
    <cellStyle name="Neutral 2" xfId="3784" xr:uid="{00000000-0005-0000-0000-0000C70E0000}"/>
    <cellStyle name="Neutral 3" xfId="3785" xr:uid="{00000000-0005-0000-0000-0000C80E0000}"/>
    <cellStyle name="Normal" xfId="0" builtinId="0"/>
    <cellStyle name="Normal 10" xfId="3786" xr:uid="{00000000-0005-0000-0000-0000CA0E0000}"/>
    <cellStyle name="Normal 11" xfId="3787" xr:uid="{00000000-0005-0000-0000-0000CB0E0000}"/>
    <cellStyle name="Normal 12" xfId="3788" xr:uid="{00000000-0005-0000-0000-0000CC0E0000}"/>
    <cellStyle name="Normal 13" xfId="3789" xr:uid="{00000000-0005-0000-0000-0000CD0E0000}"/>
    <cellStyle name="Normal 14" xfId="3790" xr:uid="{00000000-0005-0000-0000-0000CE0E0000}"/>
    <cellStyle name="Normal 15" xfId="3791" xr:uid="{00000000-0005-0000-0000-0000CF0E0000}"/>
    <cellStyle name="Normal 16" xfId="3792" xr:uid="{00000000-0005-0000-0000-0000D00E0000}"/>
    <cellStyle name="Normal 17" xfId="3793" xr:uid="{00000000-0005-0000-0000-0000D10E0000}"/>
    <cellStyle name="Normal 17 2" xfId="3794" xr:uid="{00000000-0005-0000-0000-0000D20E0000}"/>
    <cellStyle name="Normal 17 2 2" xfId="3795" xr:uid="{00000000-0005-0000-0000-0000D30E0000}"/>
    <cellStyle name="Normal 17 2 2 2" xfId="3796" xr:uid="{00000000-0005-0000-0000-0000D40E0000}"/>
    <cellStyle name="Normal 17 2 2 2 2" xfId="11820" xr:uid="{BBC8B320-6D2F-4E3D-8333-7C46C890D9C6}"/>
    <cellStyle name="Normal 17 2 2 2 3" xfId="7889" xr:uid="{24B3BBD2-D9E5-4726-B59B-5F3AF488CE5C}"/>
    <cellStyle name="Normal 17 2 2 3" xfId="9884" xr:uid="{31E8EEC3-68B1-4A2F-B116-FB13D40515A8}"/>
    <cellStyle name="Normal 17 2 2 4" xfId="5952" xr:uid="{4E97B5F0-1612-4C37-8565-1FBE7C1B6945}"/>
    <cellStyle name="Normal 17 2 3" xfId="3797" xr:uid="{00000000-0005-0000-0000-0000D50E0000}"/>
    <cellStyle name="Normal 17 2 3 2" xfId="10889" xr:uid="{4A550D35-6FAB-48BB-B31E-9FAF7228EFEB}"/>
    <cellStyle name="Normal 17 2 3 3" xfId="6958" xr:uid="{B3F232D7-425E-4C7F-883D-20FE00FB22A3}"/>
    <cellStyle name="Normal 17 2 4" xfId="8953" xr:uid="{F0C0BB19-59C6-44A3-9AE4-DA513D496566}"/>
    <cellStyle name="Normal 17 2 5" xfId="5021" xr:uid="{9AA29FFA-D37B-458D-9A3D-1FC02F6F52EC}"/>
    <cellStyle name="Normal 17 3" xfId="3798" xr:uid="{00000000-0005-0000-0000-0000D60E0000}"/>
    <cellStyle name="Normal 17 3 2" xfId="3799" xr:uid="{00000000-0005-0000-0000-0000D70E0000}"/>
    <cellStyle name="Normal 17 3 2 2" xfId="11364" xr:uid="{9C305DCD-C21D-4D03-A9FC-B92331A88DC1}"/>
    <cellStyle name="Normal 17 3 2 3" xfId="7433" xr:uid="{DB408442-7676-40C4-AAF2-E34822D722F8}"/>
    <cellStyle name="Normal 17 3 3" xfId="9428" xr:uid="{88E69801-737B-43DF-8403-F7EA8237E01B}"/>
    <cellStyle name="Normal 17 3 4" xfId="5496" xr:uid="{0AAAA43C-EAC7-4888-9E72-923FED509FC1}"/>
    <cellStyle name="Normal 17 4" xfId="3800" xr:uid="{00000000-0005-0000-0000-0000D80E0000}"/>
    <cellStyle name="Normal 17 4 2" xfId="10434" xr:uid="{9F8CE286-73CD-4951-9224-D9E21BD595CE}"/>
    <cellStyle name="Normal 17 4 3" xfId="6503" xr:uid="{73BD4B36-F44C-430D-B3F4-2C6A06896473}"/>
    <cellStyle name="Normal 17 5" xfId="8497" xr:uid="{EF2CDE1F-40B6-4F34-9074-A1EA175AD6DA}"/>
    <cellStyle name="Normal 17 6" xfId="4564" xr:uid="{34C22FBC-F371-4294-95FE-6B33D7175B49}"/>
    <cellStyle name="Normal 18" xfId="3801" xr:uid="{00000000-0005-0000-0000-0000D90E0000}"/>
    <cellStyle name="Normal 18 2" xfId="3802" xr:uid="{00000000-0005-0000-0000-0000DA0E0000}"/>
    <cellStyle name="Normal 18 2 2" xfId="3803" xr:uid="{00000000-0005-0000-0000-0000DB0E0000}"/>
    <cellStyle name="Normal 18 2 2 2" xfId="3804" xr:uid="{00000000-0005-0000-0000-0000DC0E0000}"/>
    <cellStyle name="Normal 18 2 2 2 2" xfId="11821" xr:uid="{DD23458B-E1B7-46E1-BAA7-84254E9527AD}"/>
    <cellStyle name="Normal 18 2 2 2 3" xfId="7890" xr:uid="{4B4127B9-B4BA-4D47-8937-21F94DD87FA0}"/>
    <cellStyle name="Normal 18 2 2 3" xfId="9885" xr:uid="{F486A5D1-907F-47F3-A6FD-7A926215A494}"/>
    <cellStyle name="Normal 18 2 2 4" xfId="5953" xr:uid="{316364C9-3B67-4E1D-92A5-6A74AEF43C98}"/>
    <cellStyle name="Normal 18 2 3" xfId="3805" xr:uid="{00000000-0005-0000-0000-0000DD0E0000}"/>
    <cellStyle name="Normal 18 2 3 2" xfId="10890" xr:uid="{C20C6A90-7584-4710-B1AA-DD3B1199CC99}"/>
    <cellStyle name="Normal 18 2 3 3" xfId="6959" xr:uid="{96EA2FD6-6054-4B99-97F0-13799A0C27A7}"/>
    <cellStyle name="Normal 18 2 4" xfId="8954" xr:uid="{BE531797-27ED-47F1-B0EC-1CFE0C120FB5}"/>
    <cellStyle name="Normal 18 2 5" xfId="5022" xr:uid="{8708E09A-15F0-4538-963A-E95FDA2D439D}"/>
    <cellStyle name="Normal 18 3" xfId="3806" xr:uid="{00000000-0005-0000-0000-0000DE0E0000}"/>
    <cellStyle name="Normal 18 3 2" xfId="3807" xr:uid="{00000000-0005-0000-0000-0000DF0E0000}"/>
    <cellStyle name="Normal 18 3 2 2" xfId="11365" xr:uid="{E1603BA8-7B91-4E60-9630-E3F2324862C9}"/>
    <cellStyle name="Normal 18 3 2 3" xfId="7434" xr:uid="{4C4F696B-6078-4EA3-A3E1-632DFA7B95F5}"/>
    <cellStyle name="Normal 18 3 3" xfId="9429" xr:uid="{E9741092-42B1-4870-A704-92D02A935625}"/>
    <cellStyle name="Normal 18 3 4" xfId="5497" xr:uid="{A1ABA4B6-299C-4E48-80E0-BD9CFEA70A40}"/>
    <cellStyle name="Normal 18 4" xfId="3808" xr:uid="{00000000-0005-0000-0000-0000E00E0000}"/>
    <cellStyle name="Normal 18 4 2" xfId="10435" xr:uid="{A29635CF-F102-4362-9813-D3CE67283BDF}"/>
    <cellStyle name="Normal 18 4 3" xfId="6504" xr:uid="{61EDDB2E-6BD9-467C-8E5C-D56C624E5D0C}"/>
    <cellStyle name="Normal 18 5" xfId="8498" xr:uid="{05ABEF64-A5C4-4A85-9DFF-19CF74DF7A28}"/>
    <cellStyle name="Normal 18 6" xfId="4565" xr:uid="{F1AA9981-1D78-41C3-8993-CFDE483131CE}"/>
    <cellStyle name="Normal 19" xfId="3809" xr:uid="{00000000-0005-0000-0000-0000E10E0000}"/>
    <cellStyle name="Normal 2" xfId="3810" xr:uid="{00000000-0005-0000-0000-0000E20E0000}"/>
    <cellStyle name="Normal 2 10" xfId="3811" xr:uid="{00000000-0005-0000-0000-0000E30E0000}"/>
    <cellStyle name="Normal 2 11" xfId="3812" xr:uid="{00000000-0005-0000-0000-0000E40E0000}"/>
    <cellStyle name="Normal 2 12" xfId="3813" xr:uid="{00000000-0005-0000-0000-0000E50E0000}"/>
    <cellStyle name="Normal 2 13" xfId="3814" xr:uid="{00000000-0005-0000-0000-0000E60E0000}"/>
    <cellStyle name="Normal 2 14" xfId="3815" xr:uid="{00000000-0005-0000-0000-0000E70E0000}"/>
    <cellStyle name="Normal 2 15" xfId="3816" xr:uid="{00000000-0005-0000-0000-0000E80E0000}"/>
    <cellStyle name="Normal 2 16" xfId="3817" xr:uid="{00000000-0005-0000-0000-0000E90E0000}"/>
    <cellStyle name="Normal 2 17" xfId="3818" xr:uid="{00000000-0005-0000-0000-0000EA0E0000}"/>
    <cellStyle name="Normal 2 18" xfId="3819" xr:uid="{00000000-0005-0000-0000-0000EB0E0000}"/>
    <cellStyle name="Normal 2 19" xfId="3820" xr:uid="{00000000-0005-0000-0000-0000EC0E0000}"/>
    <cellStyle name="Normal 2 2" xfId="3821" xr:uid="{00000000-0005-0000-0000-0000ED0E0000}"/>
    <cellStyle name="Normal 2 3" xfId="3822" xr:uid="{00000000-0005-0000-0000-0000EE0E0000}"/>
    <cellStyle name="Normal 2 4" xfId="3823" xr:uid="{00000000-0005-0000-0000-0000EF0E0000}"/>
    <cellStyle name="Normal 2 5" xfId="3824" xr:uid="{00000000-0005-0000-0000-0000F00E0000}"/>
    <cellStyle name="Normal 2 6" xfId="3825" xr:uid="{00000000-0005-0000-0000-0000F10E0000}"/>
    <cellStyle name="Normal 2 7" xfId="3826" xr:uid="{00000000-0005-0000-0000-0000F20E0000}"/>
    <cellStyle name="Normal 2 8" xfId="3827" xr:uid="{00000000-0005-0000-0000-0000F30E0000}"/>
    <cellStyle name="Normal 2 9" xfId="3828" xr:uid="{00000000-0005-0000-0000-0000F40E0000}"/>
    <cellStyle name="Normal 20" xfId="3829" xr:uid="{00000000-0005-0000-0000-0000F50E0000}"/>
    <cellStyle name="Normal 21" xfId="3830" xr:uid="{00000000-0005-0000-0000-0000F60E0000}"/>
    <cellStyle name="Normal 21 2" xfId="3831" xr:uid="{00000000-0005-0000-0000-0000F70E0000}"/>
    <cellStyle name="Normal 21 2 2" xfId="3832" xr:uid="{00000000-0005-0000-0000-0000F80E0000}"/>
    <cellStyle name="Normal 21 2 2 2" xfId="11395" xr:uid="{D763A322-DE7B-493B-AC55-B7FD02D48B13}"/>
    <cellStyle name="Normal 21 2 2 3" xfId="7464" xr:uid="{8F3D2E8E-9BFA-42A7-AB0F-AEA190EC2D10}"/>
    <cellStyle name="Normal 21 2 3" xfId="9459" xr:uid="{5C886A84-D1FC-4A78-AB2B-5F10A0CA8C5D}"/>
    <cellStyle name="Normal 21 2 4" xfId="5527" xr:uid="{6D49D3FB-088A-4E9E-9145-C319ACDDA34D}"/>
    <cellStyle name="Normal 21 3" xfId="3833" xr:uid="{00000000-0005-0000-0000-0000F90E0000}"/>
    <cellStyle name="Normal 21 3 2" xfId="10465" xr:uid="{D96EBCF2-302F-4336-979D-71C6C395128E}"/>
    <cellStyle name="Normal 21 3 3" xfId="6534" xr:uid="{DCBF2DAA-4D9D-464E-8039-D326BC806A94}"/>
    <cellStyle name="Normal 21 4" xfId="8528" xr:uid="{BA69DD77-EEA3-4628-ABF9-908B487BFE14}"/>
    <cellStyle name="Normal 21 5" xfId="4596" xr:uid="{C7B77F1F-51D0-414B-824D-4B02B2C78AA2}"/>
    <cellStyle name="Normal 22" xfId="3834" xr:uid="{00000000-0005-0000-0000-0000FA0E0000}"/>
    <cellStyle name="Normal 22 2" xfId="3835" xr:uid="{00000000-0005-0000-0000-0000FB0E0000}"/>
    <cellStyle name="Normal 22 2 2" xfId="3836" xr:uid="{00000000-0005-0000-0000-0000FC0E0000}"/>
    <cellStyle name="Normal 22 2 2 2" xfId="11851" xr:uid="{1554DC11-6F55-4DDE-B3B0-F2B9978777B7}"/>
    <cellStyle name="Normal 22 2 2 3" xfId="7920" xr:uid="{78F351A5-5EF4-4169-9A13-D49A7E199805}"/>
    <cellStyle name="Normal 22 2 3" xfId="9915" xr:uid="{9E8D5A8F-4516-4685-9D96-EBDD4B2E34CC}"/>
    <cellStyle name="Normal 22 2 4" xfId="5983" xr:uid="{390F898B-0954-4172-B5B3-4431C9688B71}"/>
    <cellStyle name="Normal 22 3" xfId="3837" xr:uid="{00000000-0005-0000-0000-0000FD0E0000}"/>
    <cellStyle name="Normal 22 3 2" xfId="10920" xr:uid="{B64FD4C7-EC4B-49BF-A63F-126C855D01AA}"/>
    <cellStyle name="Normal 22 3 3" xfId="6989" xr:uid="{AD24F540-D7EF-47A4-BC69-DD6B5DD5E6D0}"/>
    <cellStyle name="Normal 22 4" xfId="8984" xr:uid="{48FB0B7C-2F60-4573-8817-AC41C3C98B60}"/>
    <cellStyle name="Normal 22 5" xfId="5052" xr:uid="{5A5E033F-C410-4CA0-9B87-E37161308AC8}"/>
    <cellStyle name="Normal 23" xfId="3838" xr:uid="{00000000-0005-0000-0000-0000FE0E0000}"/>
    <cellStyle name="Normal 23 2" xfId="3839" xr:uid="{00000000-0005-0000-0000-0000FF0E0000}"/>
    <cellStyle name="Normal 23 2 2" xfId="3840" xr:uid="{00000000-0005-0000-0000-0000000F0000}"/>
    <cellStyle name="Normal 23 2 2 2" xfId="11853" xr:uid="{1E6809C2-66FB-4740-A253-0D485FE819DC}"/>
    <cellStyle name="Normal 23 2 2 3" xfId="7922" xr:uid="{71C868D1-BB9A-4D11-8E65-A06D9D2E08E6}"/>
    <cellStyle name="Normal 23 2 3" xfId="9917" xr:uid="{BC1CE28F-4D35-4A13-8192-5612CE1A83D7}"/>
    <cellStyle name="Normal 23 2 4" xfId="5985" xr:uid="{59FC4B06-D1DC-47D9-AD1A-B5E49C386B2C}"/>
    <cellStyle name="Normal 23 3" xfId="3841" xr:uid="{00000000-0005-0000-0000-0000010F0000}"/>
    <cellStyle name="Normal 23 3 2" xfId="10922" xr:uid="{F9FBD4CF-55CD-4273-9113-4F1C21A8E3BD}"/>
    <cellStyle name="Normal 23 3 3" xfId="6991" xr:uid="{1478547B-0D4A-47AA-838B-AC68A9562977}"/>
    <cellStyle name="Normal 23 4" xfId="8986" xr:uid="{7923158C-0F68-497A-B75F-E08E07957DE5}"/>
    <cellStyle name="Normal 23 5" xfId="5054" xr:uid="{AF80442C-1030-463C-ACD0-6E73162C238F}"/>
    <cellStyle name="Normal 24" xfId="3842" xr:uid="{00000000-0005-0000-0000-0000020F0000}"/>
    <cellStyle name="Normal 24 2" xfId="3843" xr:uid="{00000000-0005-0000-0000-0000030F0000}"/>
    <cellStyle name="Normal 24 2 2" xfId="3844" xr:uid="{00000000-0005-0000-0000-0000040F0000}"/>
    <cellStyle name="Normal 24 2 2 2" xfId="11854" xr:uid="{F635E799-E527-4168-BFE6-E7BB6835B88F}"/>
    <cellStyle name="Normal 24 2 2 3" xfId="7923" xr:uid="{AB043D3D-522E-4489-8E3C-EFBFBCD67D22}"/>
    <cellStyle name="Normal 24 2 3" xfId="9918" xr:uid="{644CF5FB-4E51-48EC-86AD-5D2BFCB5A047}"/>
    <cellStyle name="Normal 24 2 4" xfId="5986" xr:uid="{D4BA34E3-49FA-4487-987A-682BE5D9BB53}"/>
    <cellStyle name="Normal 24 3" xfId="3845" xr:uid="{00000000-0005-0000-0000-0000050F0000}"/>
    <cellStyle name="Normal 24 3 2" xfId="10923" xr:uid="{E314B977-4DDA-4BF7-9885-FE5461CEECA4}"/>
    <cellStyle name="Normal 24 3 3" xfId="6992" xr:uid="{69F65DF5-74FF-4A7D-8561-122AE35CCB23}"/>
    <cellStyle name="Normal 24 4" xfId="8987" xr:uid="{A66C46D5-14F2-4330-9D8D-F63E53FA2049}"/>
    <cellStyle name="Normal 24 5" xfId="5055" xr:uid="{54BFC1D1-D3B3-4728-9870-31E669D76DC2}"/>
    <cellStyle name="Normal 25" xfId="3846" xr:uid="{00000000-0005-0000-0000-0000060F0000}"/>
    <cellStyle name="Normal 25 2" xfId="3847" xr:uid="{00000000-0005-0000-0000-0000070F0000}"/>
    <cellStyle name="Normal 25 2 2" xfId="11870" xr:uid="{D5BBBB10-6351-4B7F-A7B7-EC1120BD3CB4}"/>
    <cellStyle name="Normal 25 2 3" xfId="7939" xr:uid="{3839ECD9-470F-4346-80BB-C4881DB981A6}"/>
    <cellStyle name="Normal 25 3" xfId="9934" xr:uid="{FA86C483-899A-4A28-8184-CF28B1B7E2B6}"/>
    <cellStyle name="Normal 25 4" xfId="6002" xr:uid="{10687BD2-F777-4114-9D15-4F774E01A3B8}"/>
    <cellStyle name="Normal 26" xfId="3848" xr:uid="{00000000-0005-0000-0000-0000080F0000}"/>
    <cellStyle name="Normal 26 2" xfId="3849" xr:uid="{00000000-0005-0000-0000-0000090F0000}"/>
    <cellStyle name="Normal 26 2 2" xfId="11890" xr:uid="{28F86BB9-36A8-4E66-818C-402FA49C53C2}"/>
    <cellStyle name="Normal 26 2 3" xfId="7959" xr:uid="{F90DB300-5F76-4172-A3A3-CBC4E4A1B3E2}"/>
    <cellStyle name="Normal 26 3" xfId="9954" xr:uid="{CAFBC2BB-5390-4F1F-8A1C-43AF62DB725E}"/>
    <cellStyle name="Normal 26 4" xfId="6023" xr:uid="{F2985199-EAE2-422C-AFFD-7AB4C5CFA7A0}"/>
    <cellStyle name="Normal 27" xfId="3850" xr:uid="{00000000-0005-0000-0000-00000A0F0000}"/>
    <cellStyle name="Normal 27 2" xfId="3851" xr:uid="{00000000-0005-0000-0000-00000B0F0000}"/>
    <cellStyle name="Normal 27 2 2" xfId="11892" xr:uid="{E4A7CD61-95CD-4E31-9EF8-7F018DD31D50}"/>
    <cellStyle name="Normal 27 2 3" xfId="7961" xr:uid="{0D404689-2893-4B00-839F-7F9EC69DCFD6}"/>
    <cellStyle name="Normal 27 3" xfId="9956" xr:uid="{501785E0-F411-4BA5-8B09-2745483DD51B}"/>
    <cellStyle name="Normal 27 4" xfId="6025" xr:uid="{CA27AF5F-55BF-42FB-8400-19CCCAADDBD5}"/>
    <cellStyle name="Normal 28" xfId="3852" xr:uid="{00000000-0005-0000-0000-00000C0F0000}"/>
    <cellStyle name="Normal 28 2" xfId="3853" xr:uid="{00000000-0005-0000-0000-00000D0F0000}"/>
    <cellStyle name="Normal 28 2 2" xfId="11912" xr:uid="{C4D377F4-B1B0-4CA0-9E87-870B665B5D86}"/>
    <cellStyle name="Normal 28 2 3" xfId="7981" xr:uid="{D86A02F4-C156-4378-BB77-6BDE9E8E28D2}"/>
    <cellStyle name="Normal 28 3" xfId="9976" xr:uid="{D3E23AE4-8179-4082-836A-E1DFE3656CF1}"/>
    <cellStyle name="Normal 28 4" xfId="6045" xr:uid="{D3FDB6E5-6A61-4E2E-963D-3AC4CE6C4900}"/>
    <cellStyle name="Normal 29" xfId="3854" xr:uid="{00000000-0005-0000-0000-00000E0F0000}"/>
    <cellStyle name="Normal 29 2" xfId="3855" xr:uid="{00000000-0005-0000-0000-00000F0F0000}"/>
    <cellStyle name="Normal 29 2 2" xfId="11932" xr:uid="{0F7BB0E4-A754-4D5E-B6FD-52C73271CB04}"/>
    <cellStyle name="Normal 29 2 3" xfId="8001" xr:uid="{5C2310A8-BC63-4120-829C-9522A68E6A04}"/>
    <cellStyle name="Normal 29 3" xfId="9996" xr:uid="{640E2C53-8C0E-4781-A89F-CCD574FC713B}"/>
    <cellStyle name="Normal 29 4" xfId="6065" xr:uid="{BF84C395-88CF-4AEE-A9F5-BD386D5C4517}"/>
    <cellStyle name="Normal 3" xfId="3856" xr:uid="{00000000-0005-0000-0000-0000100F0000}"/>
    <cellStyle name="Normal 3 2" xfId="3857" xr:uid="{00000000-0005-0000-0000-0000110F0000}"/>
    <cellStyle name="Normal 30" xfId="3858" xr:uid="{00000000-0005-0000-0000-0000120F0000}"/>
    <cellStyle name="Normal 30 2" xfId="11954" xr:uid="{88C9B495-D3C8-4F2F-8975-3D580C4F856C}"/>
    <cellStyle name="Normal 30 3" xfId="8023" xr:uid="{0A7D0676-21E1-457C-A6B3-86E9D584EEF4}"/>
    <cellStyle name="Normal 31" xfId="12001" xr:uid="{7349A410-81D1-4174-869D-48173D7731A5}"/>
    <cellStyle name="Normal 32" xfId="12026" xr:uid="{DCA098CC-205B-42A7-8FA7-3389E6DAC64C}"/>
    <cellStyle name="Normal 33" xfId="3859" xr:uid="{00000000-0005-0000-0000-0000130F0000}"/>
    <cellStyle name="Normal 33 2" xfId="11948" xr:uid="{8A9C75BB-E13D-4DCE-869B-990F9D337D16}"/>
    <cellStyle name="Normal 33 3" xfId="8017" xr:uid="{E36D52A2-02BD-475A-8C62-23D1CB049858}"/>
    <cellStyle name="Normal 4" xfId="3860" xr:uid="{00000000-0005-0000-0000-0000140F0000}"/>
    <cellStyle name="Normal 5" xfId="3861" xr:uid="{00000000-0005-0000-0000-0000150F0000}"/>
    <cellStyle name="Normal 6" xfId="3862" xr:uid="{00000000-0005-0000-0000-0000160F0000}"/>
    <cellStyle name="Normal 7" xfId="3863" xr:uid="{00000000-0005-0000-0000-0000170F0000}"/>
    <cellStyle name="Normal 8" xfId="3864" xr:uid="{00000000-0005-0000-0000-0000180F0000}"/>
    <cellStyle name="Normal 9" xfId="3865" xr:uid="{00000000-0005-0000-0000-0000190F0000}"/>
    <cellStyle name="Notas 10" xfId="3866" xr:uid="{00000000-0005-0000-0000-00001A0F0000}"/>
    <cellStyle name="Notas 10 2" xfId="3867" xr:uid="{00000000-0005-0000-0000-00001B0F0000}"/>
    <cellStyle name="Notas 10 2 2" xfId="11889" xr:uid="{0F823E6A-28BE-40D1-B279-BFB67FEB8FAE}"/>
    <cellStyle name="Notas 10 2 3" xfId="7958" xr:uid="{1DAE9C23-258C-4F44-B4A2-F2ADE03FA993}"/>
    <cellStyle name="Notas 10 3" xfId="9953" xr:uid="{D8911E53-BBCC-431D-A5A9-3DCE7E4E1279}"/>
    <cellStyle name="Notas 10 4" xfId="6021" xr:uid="{C628A55B-966B-48A5-AF75-274005EAF597}"/>
    <cellStyle name="Notas 11" xfId="3868" xr:uid="{00000000-0005-0000-0000-00001C0F0000}"/>
    <cellStyle name="Notas 11 2" xfId="3869" xr:uid="{00000000-0005-0000-0000-00001D0F0000}"/>
    <cellStyle name="Notas 11 2 2" xfId="11911" xr:uid="{745340EF-E328-4AEB-9C8F-98B79A9923B0}"/>
    <cellStyle name="Notas 11 2 3" xfId="7980" xr:uid="{49DED9EA-D16D-4D7C-ACC1-72A6C8AEE74A}"/>
    <cellStyle name="Notas 11 3" xfId="9975" xr:uid="{74464DF8-56AA-4465-848E-06ACC281BCC9}"/>
    <cellStyle name="Notas 11 4" xfId="6044" xr:uid="{ABA75F15-0116-4881-ADEC-DC0C9F8FB67D}"/>
    <cellStyle name="Notas 12" xfId="3870" xr:uid="{00000000-0005-0000-0000-00001E0F0000}"/>
    <cellStyle name="Notas 12 2" xfId="3871" xr:uid="{00000000-0005-0000-0000-00001F0F0000}"/>
    <cellStyle name="Notas 12 2 2" xfId="11931" xr:uid="{76E84ACE-5F96-4C1E-87C4-B29D245DAABB}"/>
    <cellStyle name="Notas 12 2 3" xfId="8000" xr:uid="{B2D6E596-2177-412B-8B89-D3E5DCE23EEA}"/>
    <cellStyle name="Notas 12 3" xfId="9995" xr:uid="{39CC03D9-5D7F-4052-AC21-22B2FB95C000}"/>
    <cellStyle name="Notas 12 4" xfId="6064" xr:uid="{559D5E0D-AB93-4BC3-913A-5DFC30A8B1DA}"/>
    <cellStyle name="Notas 13" xfId="3872" xr:uid="{00000000-0005-0000-0000-0000200F0000}"/>
    <cellStyle name="Notas 13 2" xfId="3873" xr:uid="{00000000-0005-0000-0000-0000210F0000}"/>
    <cellStyle name="Notas 13 2 2" xfId="11945" xr:uid="{0791FF9E-8B16-4E0C-9403-038BFB87DDB8}"/>
    <cellStyle name="Notas 13 2 3" xfId="8014" xr:uid="{A13BB21A-DF8F-45E1-879D-DA250F7834F1}"/>
    <cellStyle name="Notas 13 3" xfId="10009" xr:uid="{08093724-7937-42BC-B54A-994A40F3DA0B}"/>
    <cellStyle name="Notas 13 4" xfId="6078" xr:uid="{91D8B983-CDB7-4769-B6C7-5D18A06B7641}"/>
    <cellStyle name="Notas 14" xfId="8024" xr:uid="{D337BBC2-3767-443C-998F-D2FF23AD3ED6}"/>
    <cellStyle name="Notas 14 2" xfId="11955" xr:uid="{A9CCF0F4-A67D-46B0-B4ED-C36BE3438215}"/>
    <cellStyle name="Notas 15" xfId="8043" xr:uid="{A2BAD32D-2951-4450-BB2E-AF84DEAB16AC}"/>
    <cellStyle name="Notas 15 2" xfId="11974" xr:uid="{CF069F37-6F45-4D3C-929E-96DC25E595AF}"/>
    <cellStyle name="Notas 16" xfId="12004" xr:uid="{7C1D8FDE-366F-4DA6-869A-E59DBD788E5B}"/>
    <cellStyle name="Notas 17" xfId="12036" xr:uid="{BA6635AA-BA75-473F-88CB-B618B17F2F52}"/>
    <cellStyle name="Notas 2" xfId="3874" xr:uid="{00000000-0005-0000-0000-0000220F0000}"/>
    <cellStyle name="Notas 2 2" xfId="3875" xr:uid="{00000000-0005-0000-0000-0000230F0000}"/>
    <cellStyle name="Notas 2 2 2" xfId="3876" xr:uid="{00000000-0005-0000-0000-0000240F0000}"/>
    <cellStyle name="Notas 2 2 2 2" xfId="3877" xr:uid="{00000000-0005-0000-0000-0000250F0000}"/>
    <cellStyle name="Notas 2 2 2 2 2" xfId="3878" xr:uid="{00000000-0005-0000-0000-0000260F0000}"/>
    <cellStyle name="Notas 2 2 2 2 2 2" xfId="3879" xr:uid="{00000000-0005-0000-0000-0000270F0000}"/>
    <cellStyle name="Notas 2 2 2 2 2 2 2" xfId="11824" xr:uid="{72C5604F-23D1-4C37-B6E9-EB2E6D0779FA}"/>
    <cellStyle name="Notas 2 2 2 2 2 2 3" xfId="7893" xr:uid="{DD4566FE-048B-4A5C-9ECD-49AB07C1603D}"/>
    <cellStyle name="Notas 2 2 2 2 2 3" xfId="9888" xr:uid="{53D894EB-6B6E-45AE-8240-DC1994AF8767}"/>
    <cellStyle name="Notas 2 2 2 2 2 4" xfId="5956" xr:uid="{64168637-EDC6-4A00-ABD3-FCDA7833D4C0}"/>
    <cellStyle name="Notas 2 2 2 2 3" xfId="3880" xr:uid="{00000000-0005-0000-0000-0000280F0000}"/>
    <cellStyle name="Notas 2 2 2 2 3 2" xfId="10893" xr:uid="{B87422DF-EF59-4624-A595-B3CE77422AC0}"/>
    <cellStyle name="Notas 2 2 2 2 3 3" xfId="6962" xr:uid="{AF3134B9-4EBD-48A5-8FC2-2C8055CB2DAB}"/>
    <cellStyle name="Notas 2 2 2 2 4" xfId="8957" xr:uid="{A994123D-55D7-4C0C-A277-B050E5FC7E82}"/>
    <cellStyle name="Notas 2 2 2 2 5" xfId="5025" xr:uid="{AD731A29-E44E-4618-A213-18A07441E216}"/>
    <cellStyle name="Notas 2 2 2 3" xfId="3881" xr:uid="{00000000-0005-0000-0000-0000290F0000}"/>
    <cellStyle name="Notas 2 2 2 3 2" xfId="3882" xr:uid="{00000000-0005-0000-0000-00002A0F0000}"/>
    <cellStyle name="Notas 2 2 2 3 2 2" xfId="11368" xr:uid="{57EB5B8B-6CAE-46D2-A30B-C3408F8C791E}"/>
    <cellStyle name="Notas 2 2 2 3 2 3" xfId="7437" xr:uid="{09EC77FA-94F7-4BD0-9847-B5D8BBAC8834}"/>
    <cellStyle name="Notas 2 2 2 3 3" xfId="9432" xr:uid="{BD2DABD9-019F-4812-8CFA-27AF2BA19065}"/>
    <cellStyle name="Notas 2 2 2 3 4" xfId="5500" xr:uid="{42971C22-A334-42D1-8D99-51CF3F5C792B}"/>
    <cellStyle name="Notas 2 2 2 4" xfId="3883" xr:uid="{00000000-0005-0000-0000-00002B0F0000}"/>
    <cellStyle name="Notas 2 2 2 4 2" xfId="10438" xr:uid="{269718EE-3F39-4929-8087-8344F7AE3AE8}"/>
    <cellStyle name="Notas 2 2 2 4 3" xfId="6507" xr:uid="{BCB14AAB-50D7-4F8C-AF7E-988B86EE1198}"/>
    <cellStyle name="Notas 2 2 2 5" xfId="8501" xr:uid="{4A528983-AFDD-47CC-BCE3-E181D8A64F52}"/>
    <cellStyle name="Notas 2 2 2 6" xfId="4568" xr:uid="{1B4BE58D-BA86-4982-A816-57B130255A29}"/>
    <cellStyle name="Notas 2 2 3" xfId="3884" xr:uid="{00000000-0005-0000-0000-00002C0F0000}"/>
    <cellStyle name="Notas 2 2 3 2" xfId="3885" xr:uid="{00000000-0005-0000-0000-00002D0F0000}"/>
    <cellStyle name="Notas 2 2 3 2 2" xfId="3886" xr:uid="{00000000-0005-0000-0000-00002E0F0000}"/>
    <cellStyle name="Notas 2 2 3 2 2 2" xfId="3887" xr:uid="{00000000-0005-0000-0000-00002F0F0000}"/>
    <cellStyle name="Notas 2 2 3 2 2 2 2" xfId="11825" xr:uid="{AB7901FB-B56D-4D07-8458-90EA04E40E36}"/>
    <cellStyle name="Notas 2 2 3 2 2 2 3" xfId="7894" xr:uid="{1552425E-3345-4E57-8853-BD9469297474}"/>
    <cellStyle name="Notas 2 2 3 2 2 3" xfId="9889" xr:uid="{9D649A4F-BD68-4779-8CFA-708966C6D5F9}"/>
    <cellStyle name="Notas 2 2 3 2 2 4" xfId="5957" xr:uid="{CB08B9A8-953B-464E-9A5D-33485447D411}"/>
    <cellStyle name="Notas 2 2 3 2 3" xfId="3888" xr:uid="{00000000-0005-0000-0000-0000300F0000}"/>
    <cellStyle name="Notas 2 2 3 2 3 2" xfId="10894" xr:uid="{0B73A379-C5CC-423D-835E-1E912257614C}"/>
    <cellStyle name="Notas 2 2 3 2 3 3" xfId="6963" xr:uid="{736F659F-4D48-4A4D-8C95-F490EB4CD97C}"/>
    <cellStyle name="Notas 2 2 3 2 4" xfId="8958" xr:uid="{1E38BAF6-10A6-4186-98A2-AEB01291A1AF}"/>
    <cellStyle name="Notas 2 2 3 2 5" xfId="5026" xr:uid="{16120271-9FE3-4764-80A7-A76081F5E132}"/>
    <cellStyle name="Notas 2 2 3 3" xfId="3889" xr:uid="{00000000-0005-0000-0000-0000310F0000}"/>
    <cellStyle name="Notas 2 2 3 3 2" xfId="3890" xr:uid="{00000000-0005-0000-0000-0000320F0000}"/>
    <cellStyle name="Notas 2 2 3 3 2 2" xfId="11369" xr:uid="{FA9900F0-38EC-4862-90AA-CCC1CC3B5B27}"/>
    <cellStyle name="Notas 2 2 3 3 2 3" xfId="7438" xr:uid="{65CE6569-1805-4D03-B66B-983578A955C3}"/>
    <cellStyle name="Notas 2 2 3 3 3" xfId="9433" xr:uid="{C8038D38-CC6A-4F03-AF5D-C11B28730979}"/>
    <cellStyle name="Notas 2 2 3 3 4" xfId="5501" xr:uid="{1FDB2BE6-7CF1-4866-92B7-A3EFE8670816}"/>
    <cellStyle name="Notas 2 2 3 4" xfId="3891" xr:uid="{00000000-0005-0000-0000-0000330F0000}"/>
    <cellStyle name="Notas 2 2 3 4 2" xfId="10439" xr:uid="{BBB06202-91E9-4A08-90F4-26A20D4C869A}"/>
    <cellStyle name="Notas 2 2 3 4 3" xfId="6508" xr:uid="{8F99E319-3B96-4B33-B5B7-F8E3B1253FF4}"/>
    <cellStyle name="Notas 2 2 3 5" xfId="8502" xr:uid="{3CB27EF5-4966-4CAE-953D-9CF476444606}"/>
    <cellStyle name="Notas 2 2 3 6" xfId="4569" xr:uid="{1780717F-AC89-428D-B3B4-C1B4BA3C7B86}"/>
    <cellStyle name="Notas 2 2 4" xfId="3892" xr:uid="{00000000-0005-0000-0000-0000340F0000}"/>
    <cellStyle name="Notas 2 2 4 2" xfId="3893" xr:uid="{00000000-0005-0000-0000-0000350F0000}"/>
    <cellStyle name="Notas 2 2 4 2 2" xfId="3894" xr:uid="{00000000-0005-0000-0000-0000360F0000}"/>
    <cellStyle name="Notas 2 2 4 2 2 2" xfId="11823" xr:uid="{05346472-5880-457A-B135-526F7E82E1CF}"/>
    <cellStyle name="Notas 2 2 4 2 2 3" xfId="7892" xr:uid="{6E158C26-37BA-45A9-98D2-2BB2BEE38E38}"/>
    <cellStyle name="Notas 2 2 4 2 3" xfId="9887" xr:uid="{C6B146C2-FE3C-475E-9F7A-73D109BCE2EA}"/>
    <cellStyle name="Notas 2 2 4 2 4" xfId="5955" xr:uid="{CCF18FFC-0FAE-4346-9A9D-12CDA915F919}"/>
    <cellStyle name="Notas 2 2 4 3" xfId="3895" xr:uid="{00000000-0005-0000-0000-0000370F0000}"/>
    <cellStyle name="Notas 2 2 4 3 2" xfId="10892" xr:uid="{1E644C0A-C498-4CD8-BC37-31BC5EB67F86}"/>
    <cellStyle name="Notas 2 2 4 3 3" xfId="6961" xr:uid="{61A5BD95-C6E1-46D1-B6A5-2BCA8A3BB5CB}"/>
    <cellStyle name="Notas 2 2 4 4" xfId="8956" xr:uid="{BEDFCB08-8DB2-4D47-BC23-371E58B40CBA}"/>
    <cellStyle name="Notas 2 2 4 5" xfId="5024" xr:uid="{7C7BD5A9-5D8B-4367-B2FB-42FDBA617C41}"/>
    <cellStyle name="Notas 2 2 5" xfId="3896" xr:uid="{00000000-0005-0000-0000-0000380F0000}"/>
    <cellStyle name="Notas 2 2 5 2" xfId="3897" xr:uid="{00000000-0005-0000-0000-0000390F0000}"/>
    <cellStyle name="Notas 2 2 5 2 2" xfId="11367" xr:uid="{2A15D016-9229-4023-AADF-8488DB83902C}"/>
    <cellStyle name="Notas 2 2 5 2 3" xfId="7436" xr:uid="{CA47524F-8EEC-4A28-BD0B-E0DE1CA0D8CD}"/>
    <cellStyle name="Notas 2 2 5 3" xfId="9431" xr:uid="{A3C1931C-33AF-41D3-9768-19EAA3F6556B}"/>
    <cellStyle name="Notas 2 2 5 4" xfId="5499" xr:uid="{13AD4BA9-151D-4662-94C3-B5077E5ABE20}"/>
    <cellStyle name="Notas 2 2 6" xfId="3898" xr:uid="{00000000-0005-0000-0000-00003A0F0000}"/>
    <cellStyle name="Notas 2 2 6 2" xfId="10437" xr:uid="{20F15EAC-8742-4A86-B2CA-2041D955DD59}"/>
    <cellStyle name="Notas 2 2 6 3" xfId="6506" xr:uid="{83FF71A0-3317-4A6C-8978-5F9D54379A9E}"/>
    <cellStyle name="Notas 2 2 7" xfId="8500" xr:uid="{762E16E1-527F-49C4-971B-A40B801443BD}"/>
    <cellStyle name="Notas 2 2 8" xfId="4567" xr:uid="{C687266E-8831-46F6-A756-DEDFCD225087}"/>
    <cellStyle name="Notas 2 3" xfId="3899" xr:uid="{00000000-0005-0000-0000-00003B0F0000}"/>
    <cellStyle name="Notas 2 3 2" xfId="3900" xr:uid="{00000000-0005-0000-0000-00003C0F0000}"/>
    <cellStyle name="Notas 2 3 2 2" xfId="3901" xr:uid="{00000000-0005-0000-0000-00003D0F0000}"/>
    <cellStyle name="Notas 2 3 2 2 2" xfId="3902" xr:uid="{00000000-0005-0000-0000-00003E0F0000}"/>
    <cellStyle name="Notas 2 3 2 2 2 2" xfId="11826" xr:uid="{DD4973ED-56F7-4839-8E6C-1F12A8D25781}"/>
    <cellStyle name="Notas 2 3 2 2 2 3" xfId="7895" xr:uid="{1B7A3ADA-5B72-4E5C-88FC-D4C2DD4714B3}"/>
    <cellStyle name="Notas 2 3 2 2 3" xfId="9890" xr:uid="{48D3B988-9203-4527-A40C-C4DBCA6E9EF1}"/>
    <cellStyle name="Notas 2 3 2 2 4" xfId="5958" xr:uid="{F6BE3F44-E243-440F-96D5-0317EFE2E3B7}"/>
    <cellStyle name="Notas 2 3 2 3" xfId="3903" xr:uid="{00000000-0005-0000-0000-00003F0F0000}"/>
    <cellStyle name="Notas 2 3 2 3 2" xfId="10895" xr:uid="{47744010-9EF3-4C25-9868-9F0CF9BDE359}"/>
    <cellStyle name="Notas 2 3 2 3 3" xfId="6964" xr:uid="{09777639-294B-4058-837A-3EEE683EB580}"/>
    <cellStyle name="Notas 2 3 2 4" xfId="8959" xr:uid="{04BD914E-FDEF-40AF-B053-A0E9E6A14BC4}"/>
    <cellStyle name="Notas 2 3 2 5" xfId="5027" xr:uid="{32CBC298-E950-45F7-8BB1-2BDFC070A572}"/>
    <cellStyle name="Notas 2 3 3" xfId="3904" xr:uid="{00000000-0005-0000-0000-0000400F0000}"/>
    <cellStyle name="Notas 2 3 3 2" xfId="3905" xr:uid="{00000000-0005-0000-0000-0000410F0000}"/>
    <cellStyle name="Notas 2 3 3 2 2" xfId="11370" xr:uid="{F9BD05B7-FAFA-4B84-B782-7AB2B7D900DD}"/>
    <cellStyle name="Notas 2 3 3 2 3" xfId="7439" xr:uid="{8BB54462-DF8E-43E2-80BE-EAAA622CDD46}"/>
    <cellStyle name="Notas 2 3 3 3" xfId="9434" xr:uid="{E263C483-DB52-4162-81BA-7BFBEC3CA361}"/>
    <cellStyle name="Notas 2 3 3 4" xfId="5502" xr:uid="{3477382E-718F-45E9-9087-A7E2829F16F6}"/>
    <cellStyle name="Notas 2 3 4" xfId="3906" xr:uid="{00000000-0005-0000-0000-0000420F0000}"/>
    <cellStyle name="Notas 2 3 4 2" xfId="10440" xr:uid="{8716C9B4-1E19-4798-976F-1E3E1E56DFAD}"/>
    <cellStyle name="Notas 2 3 4 3" xfId="6509" xr:uid="{40B1F32F-86C5-460F-BBF2-C94FC34A7D97}"/>
    <cellStyle name="Notas 2 3 5" xfId="8503" xr:uid="{FA0B6B31-AC02-4323-A94F-260310249DCF}"/>
    <cellStyle name="Notas 2 3 6" xfId="4570" xr:uid="{EE16B1F7-7672-4328-A1F0-E2775EB8C4D9}"/>
    <cellStyle name="Notas 2 4" xfId="3907" xr:uid="{00000000-0005-0000-0000-0000430F0000}"/>
    <cellStyle name="Notas 2 4 2" xfId="3908" xr:uid="{00000000-0005-0000-0000-0000440F0000}"/>
    <cellStyle name="Notas 2 4 2 2" xfId="3909" xr:uid="{00000000-0005-0000-0000-0000450F0000}"/>
    <cellStyle name="Notas 2 4 2 2 2" xfId="3910" xr:uid="{00000000-0005-0000-0000-0000460F0000}"/>
    <cellStyle name="Notas 2 4 2 2 2 2" xfId="11827" xr:uid="{43A11C9A-B557-4E75-AE68-7A1E46501C39}"/>
    <cellStyle name="Notas 2 4 2 2 2 3" xfId="7896" xr:uid="{2AEF3B3F-079B-4610-9A5C-6E40D7EA8D9A}"/>
    <cellStyle name="Notas 2 4 2 2 3" xfId="9891" xr:uid="{7A330071-8B24-4C24-8BDA-A0CF0B76A037}"/>
    <cellStyle name="Notas 2 4 2 2 4" xfId="5959" xr:uid="{649FAB35-7460-4FD3-A19C-58E56E3FD063}"/>
    <cellStyle name="Notas 2 4 2 3" xfId="3911" xr:uid="{00000000-0005-0000-0000-0000470F0000}"/>
    <cellStyle name="Notas 2 4 2 3 2" xfId="10896" xr:uid="{6E78239C-3D87-4837-9C01-505C75A07FD6}"/>
    <cellStyle name="Notas 2 4 2 3 3" xfId="6965" xr:uid="{A27A2ACF-4B5B-4929-90CA-71CB2ACF8152}"/>
    <cellStyle name="Notas 2 4 2 4" xfId="8960" xr:uid="{F4FEFC4C-CA87-4981-9EC7-D2A7B754FBB2}"/>
    <cellStyle name="Notas 2 4 2 5" xfId="5028" xr:uid="{C3D2F09E-4F89-4A6B-8F3F-A93F20A87FEC}"/>
    <cellStyle name="Notas 2 4 3" xfId="3912" xr:uid="{00000000-0005-0000-0000-0000480F0000}"/>
    <cellStyle name="Notas 2 4 3 2" xfId="3913" xr:uid="{00000000-0005-0000-0000-0000490F0000}"/>
    <cellStyle name="Notas 2 4 3 2 2" xfId="11371" xr:uid="{0215D2D5-018A-4300-BA49-562F74A0F740}"/>
    <cellStyle name="Notas 2 4 3 2 3" xfId="7440" xr:uid="{754C7995-C4F6-4A25-A73B-DFB4BB0081EA}"/>
    <cellStyle name="Notas 2 4 3 3" xfId="9435" xr:uid="{3202C21E-652B-4B5A-AC83-99F2AFD790C5}"/>
    <cellStyle name="Notas 2 4 3 4" xfId="5503" xr:uid="{6D45A706-0C49-4306-8E1F-930E4EE2ADF2}"/>
    <cellStyle name="Notas 2 4 4" xfId="3914" xr:uid="{00000000-0005-0000-0000-00004A0F0000}"/>
    <cellStyle name="Notas 2 4 4 2" xfId="10441" xr:uid="{A77E0CF0-F874-46A2-9D44-3334AC34DFE2}"/>
    <cellStyle name="Notas 2 4 4 3" xfId="6510" xr:uid="{D02A6101-3F5D-4419-837F-7F0DBDD769BD}"/>
    <cellStyle name="Notas 2 4 5" xfId="8504" xr:uid="{D15DABBF-3388-4E54-945F-DA685AAC10FC}"/>
    <cellStyle name="Notas 2 4 6" xfId="4571" xr:uid="{F89CF52D-E3D0-4E9F-A762-3ACFA969248B}"/>
    <cellStyle name="Notas 2 5" xfId="3915" xr:uid="{00000000-0005-0000-0000-00004B0F0000}"/>
    <cellStyle name="Notas 2 5 2" xfId="3916" xr:uid="{00000000-0005-0000-0000-00004C0F0000}"/>
    <cellStyle name="Notas 2 5 2 2" xfId="3917" xr:uid="{00000000-0005-0000-0000-00004D0F0000}"/>
    <cellStyle name="Notas 2 5 2 2 2" xfId="11822" xr:uid="{5B421628-B6F4-4B0A-B28B-1F8B231F1BFD}"/>
    <cellStyle name="Notas 2 5 2 2 3" xfId="7891" xr:uid="{D237F28E-840A-48A8-8FED-731D490ABBBA}"/>
    <cellStyle name="Notas 2 5 2 3" xfId="9886" xr:uid="{C157128C-DBF6-44D2-A2B1-E11E00DFAF1A}"/>
    <cellStyle name="Notas 2 5 2 4" xfId="5954" xr:uid="{1BBA9313-B816-47E9-824C-6D80D02E89C9}"/>
    <cellStyle name="Notas 2 5 3" xfId="3918" xr:uid="{00000000-0005-0000-0000-00004E0F0000}"/>
    <cellStyle name="Notas 2 5 3 2" xfId="10891" xr:uid="{C8FDED1A-52AF-4F15-92D7-936B9C15DA46}"/>
    <cellStyle name="Notas 2 5 3 3" xfId="6960" xr:uid="{E8A9D2DF-D314-44CA-81CE-E9612160CE71}"/>
    <cellStyle name="Notas 2 5 4" xfId="8955" xr:uid="{C57C2116-0736-4931-BBBF-01E85FF02F8C}"/>
    <cellStyle name="Notas 2 5 5" xfId="5023" xr:uid="{1469B51E-7AA1-4FB6-98C8-82A8A16D59A5}"/>
    <cellStyle name="Notas 2 6" xfId="3919" xr:uid="{00000000-0005-0000-0000-00004F0F0000}"/>
    <cellStyle name="Notas 2 6 2" xfId="3920" xr:uid="{00000000-0005-0000-0000-0000500F0000}"/>
    <cellStyle name="Notas 2 6 2 2" xfId="11366" xr:uid="{9F9A726C-0FC1-4585-83CC-6234369244B5}"/>
    <cellStyle name="Notas 2 6 2 3" xfId="7435" xr:uid="{C28C4AAD-6A95-41AF-A7C0-CEB839948FA4}"/>
    <cellStyle name="Notas 2 6 3" xfId="9430" xr:uid="{6E1C8D37-6E4F-4699-8578-F80007358408}"/>
    <cellStyle name="Notas 2 6 4" xfId="5498" xr:uid="{AF0F91BA-2C4D-40CA-8806-60432E12E795}"/>
    <cellStyle name="Notas 2 7" xfId="3921" xr:uid="{00000000-0005-0000-0000-0000510F0000}"/>
    <cellStyle name="Notas 2 7 2" xfId="10436" xr:uid="{4E73C586-3DCC-4392-B28D-EC4ECEE68FDB}"/>
    <cellStyle name="Notas 2 7 3" xfId="6505" xr:uid="{12F303A7-2C9D-408C-B3A1-E5DC684DDCBC}"/>
    <cellStyle name="Notas 2 8" xfId="8499" xr:uid="{BB2BFB68-D3FC-4E14-A8B7-6BDDCBD1B31B}"/>
    <cellStyle name="Notas 2 9" xfId="4566" xr:uid="{26B21B7B-BC74-45A5-B47F-857E5F3224CE}"/>
    <cellStyle name="Notas 3" xfId="3922" xr:uid="{00000000-0005-0000-0000-0000520F0000}"/>
    <cellStyle name="Notas 3 2" xfId="3923" xr:uid="{00000000-0005-0000-0000-0000530F0000}"/>
    <cellStyle name="Notas 3 2 2" xfId="3924" xr:uid="{00000000-0005-0000-0000-0000540F0000}"/>
    <cellStyle name="Notas 3 2 2 2" xfId="3925" xr:uid="{00000000-0005-0000-0000-0000550F0000}"/>
    <cellStyle name="Notas 3 2 2 2 2" xfId="3926" xr:uid="{00000000-0005-0000-0000-0000560F0000}"/>
    <cellStyle name="Notas 3 2 2 2 2 2" xfId="3927" xr:uid="{00000000-0005-0000-0000-0000570F0000}"/>
    <cellStyle name="Notas 3 2 2 2 2 2 2" xfId="11830" xr:uid="{E16A1CF8-921A-4471-B17C-9F927FCEA634}"/>
    <cellStyle name="Notas 3 2 2 2 2 2 3" xfId="7899" xr:uid="{48D2CB39-18DA-4F5A-B51D-84722FC8946D}"/>
    <cellStyle name="Notas 3 2 2 2 2 3" xfId="9894" xr:uid="{F6E2FB01-F498-48DD-91FE-8DE43549AA88}"/>
    <cellStyle name="Notas 3 2 2 2 2 4" xfId="5962" xr:uid="{12BE61D7-6C22-446B-8143-4B7BF9AE7CC8}"/>
    <cellStyle name="Notas 3 2 2 2 3" xfId="3928" xr:uid="{00000000-0005-0000-0000-0000580F0000}"/>
    <cellStyle name="Notas 3 2 2 2 3 2" xfId="10899" xr:uid="{C78AB787-A7FB-441E-9DB7-F413F6F31870}"/>
    <cellStyle name="Notas 3 2 2 2 3 3" xfId="6968" xr:uid="{7B6862B0-5CF0-4C27-9078-5876CE8A469D}"/>
    <cellStyle name="Notas 3 2 2 2 4" xfId="8963" xr:uid="{DCB8D872-36CF-41A6-8385-C4432D510537}"/>
    <cellStyle name="Notas 3 2 2 2 5" xfId="5031" xr:uid="{6977FC43-679B-4A00-A45C-49B1815D1746}"/>
    <cellStyle name="Notas 3 2 2 3" xfId="3929" xr:uid="{00000000-0005-0000-0000-0000590F0000}"/>
    <cellStyle name="Notas 3 2 2 3 2" xfId="3930" xr:uid="{00000000-0005-0000-0000-00005A0F0000}"/>
    <cellStyle name="Notas 3 2 2 3 2 2" xfId="11374" xr:uid="{6C9D9C71-9F1C-4E2B-8A91-5EE783383271}"/>
    <cellStyle name="Notas 3 2 2 3 2 3" xfId="7443" xr:uid="{3EFF2ADB-D038-4FC3-B626-1F36941AEC63}"/>
    <cellStyle name="Notas 3 2 2 3 3" xfId="9438" xr:uid="{DD896D86-4078-4B42-8D66-69084741B75E}"/>
    <cellStyle name="Notas 3 2 2 3 4" xfId="5506" xr:uid="{055425EE-7AE7-4C91-88EB-9D59E7BF750F}"/>
    <cellStyle name="Notas 3 2 2 4" xfId="3931" xr:uid="{00000000-0005-0000-0000-00005B0F0000}"/>
    <cellStyle name="Notas 3 2 2 4 2" xfId="10444" xr:uid="{AED450DB-A08C-417C-8514-A24F4DEBE1FF}"/>
    <cellStyle name="Notas 3 2 2 4 3" xfId="6513" xr:uid="{08CB05DC-6434-44B6-92D5-AB461C6EA15F}"/>
    <cellStyle name="Notas 3 2 2 5" xfId="8507" xr:uid="{7D622C10-EC23-43CA-8BAD-275CFF5A50C9}"/>
    <cellStyle name="Notas 3 2 2 6" xfId="4574" xr:uid="{5F103B93-ABF8-467A-A98F-6A50B3EAF148}"/>
    <cellStyle name="Notas 3 2 3" xfId="3932" xr:uid="{00000000-0005-0000-0000-00005C0F0000}"/>
    <cellStyle name="Notas 3 2 3 2" xfId="3933" xr:uid="{00000000-0005-0000-0000-00005D0F0000}"/>
    <cellStyle name="Notas 3 2 3 2 2" xfId="3934" xr:uid="{00000000-0005-0000-0000-00005E0F0000}"/>
    <cellStyle name="Notas 3 2 3 2 2 2" xfId="3935" xr:uid="{00000000-0005-0000-0000-00005F0F0000}"/>
    <cellStyle name="Notas 3 2 3 2 2 2 2" xfId="11831" xr:uid="{BBD9B0CF-02D4-4110-BD13-699EBE58DACA}"/>
    <cellStyle name="Notas 3 2 3 2 2 2 3" xfId="7900" xr:uid="{C9ED92A9-A625-4084-84AC-8D8248B55D9A}"/>
    <cellStyle name="Notas 3 2 3 2 2 3" xfId="9895" xr:uid="{89F86C89-2EA0-495D-8A43-C696B566556F}"/>
    <cellStyle name="Notas 3 2 3 2 2 4" xfId="5963" xr:uid="{A8567986-E9A0-4BE1-BC7B-50875C0B0458}"/>
    <cellStyle name="Notas 3 2 3 2 3" xfId="3936" xr:uid="{00000000-0005-0000-0000-0000600F0000}"/>
    <cellStyle name="Notas 3 2 3 2 3 2" xfId="10900" xr:uid="{1F054D93-915D-416E-9D17-76BC8338BBA0}"/>
    <cellStyle name="Notas 3 2 3 2 3 3" xfId="6969" xr:uid="{8291B614-D746-40B9-A6FB-FCAC60084B4F}"/>
    <cellStyle name="Notas 3 2 3 2 4" xfId="8964" xr:uid="{154725E2-50B8-4698-8B39-8B5DBE7C71B3}"/>
    <cellStyle name="Notas 3 2 3 2 5" xfId="5032" xr:uid="{BE590FBC-FC1A-467C-9A46-DBCC70046931}"/>
    <cellStyle name="Notas 3 2 3 3" xfId="3937" xr:uid="{00000000-0005-0000-0000-0000610F0000}"/>
    <cellStyle name="Notas 3 2 3 3 2" xfId="3938" xr:uid="{00000000-0005-0000-0000-0000620F0000}"/>
    <cellStyle name="Notas 3 2 3 3 2 2" xfId="11375" xr:uid="{7DD7ED16-37E3-422F-BF7E-D79EA05B89F8}"/>
    <cellStyle name="Notas 3 2 3 3 2 3" xfId="7444" xr:uid="{E388BCB6-41BE-46D1-832B-772AA4EA0A2B}"/>
    <cellStyle name="Notas 3 2 3 3 3" xfId="9439" xr:uid="{780B9B21-0C38-433D-B9A4-677A14F791D1}"/>
    <cellStyle name="Notas 3 2 3 3 4" xfId="5507" xr:uid="{FA17EC8C-AB3B-4E92-A25E-98D3838922DF}"/>
    <cellStyle name="Notas 3 2 3 4" xfId="3939" xr:uid="{00000000-0005-0000-0000-0000630F0000}"/>
    <cellStyle name="Notas 3 2 3 4 2" xfId="10445" xr:uid="{FEDD533D-93C4-4FBF-8EEC-5EF208CC48DF}"/>
    <cellStyle name="Notas 3 2 3 4 3" xfId="6514" xr:uid="{02F72439-6E73-4BEB-9A1E-D905C93D7611}"/>
    <cellStyle name="Notas 3 2 3 5" xfId="8508" xr:uid="{60B743F2-3710-474F-B738-CDFDF8572ED1}"/>
    <cellStyle name="Notas 3 2 3 6" xfId="4575" xr:uid="{87F9E2D0-F2F2-4B90-BD9E-B287B3AF4A14}"/>
    <cellStyle name="Notas 3 2 4" xfId="3940" xr:uid="{00000000-0005-0000-0000-0000640F0000}"/>
    <cellStyle name="Notas 3 2 4 2" xfId="3941" xr:uid="{00000000-0005-0000-0000-0000650F0000}"/>
    <cellStyle name="Notas 3 2 4 2 2" xfId="3942" xr:uid="{00000000-0005-0000-0000-0000660F0000}"/>
    <cellStyle name="Notas 3 2 4 2 2 2" xfId="11829" xr:uid="{28B33EED-BA96-4F29-8819-FFDF02F3359D}"/>
    <cellStyle name="Notas 3 2 4 2 2 3" xfId="7898" xr:uid="{3FCBC760-6BC4-4CFB-A845-64A43F97AB6D}"/>
    <cellStyle name="Notas 3 2 4 2 3" xfId="9893" xr:uid="{D67A6A11-FEDC-4351-B381-17954F4FA956}"/>
    <cellStyle name="Notas 3 2 4 2 4" xfId="5961" xr:uid="{FF7A5327-6479-463A-9017-2A99EEC60195}"/>
    <cellStyle name="Notas 3 2 4 3" xfId="3943" xr:uid="{00000000-0005-0000-0000-0000670F0000}"/>
    <cellStyle name="Notas 3 2 4 3 2" xfId="10898" xr:uid="{D6C29720-A825-4AC0-853B-637BBD0BC6EA}"/>
    <cellStyle name="Notas 3 2 4 3 3" xfId="6967" xr:uid="{099F3F21-3FDE-4BFE-8DAD-5BEC7DD5BA32}"/>
    <cellStyle name="Notas 3 2 4 4" xfId="8962" xr:uid="{4C9956E9-46BF-45C8-B91E-8FEDFF0A8080}"/>
    <cellStyle name="Notas 3 2 4 5" xfId="5030" xr:uid="{3794A45A-EA93-4C9F-8138-967FD2A0C20E}"/>
    <cellStyle name="Notas 3 2 5" xfId="3944" xr:uid="{00000000-0005-0000-0000-0000680F0000}"/>
    <cellStyle name="Notas 3 2 5 2" xfId="3945" xr:uid="{00000000-0005-0000-0000-0000690F0000}"/>
    <cellStyle name="Notas 3 2 5 2 2" xfId="11373" xr:uid="{44626168-B311-4E12-82AB-5145B127A5B2}"/>
    <cellStyle name="Notas 3 2 5 2 3" xfId="7442" xr:uid="{EAEF1DDF-D4EF-4D23-B151-17CBDFA877AA}"/>
    <cellStyle name="Notas 3 2 5 3" xfId="9437" xr:uid="{307F3B41-CE61-45DE-98CA-6E99CB41CF61}"/>
    <cellStyle name="Notas 3 2 5 4" xfId="5505" xr:uid="{EBC8934C-2E97-411E-8E83-C2D43A20FC53}"/>
    <cellStyle name="Notas 3 2 6" xfId="3946" xr:uid="{00000000-0005-0000-0000-00006A0F0000}"/>
    <cellStyle name="Notas 3 2 6 2" xfId="10443" xr:uid="{227364D0-78F9-43B8-A6D3-D67B4CF99416}"/>
    <cellStyle name="Notas 3 2 6 3" xfId="6512" xr:uid="{C56A6337-5FD9-4245-8052-8C6C304FCE94}"/>
    <cellStyle name="Notas 3 2 7" xfId="8506" xr:uid="{C6BB2080-3511-4C0A-BB2B-11255422F606}"/>
    <cellStyle name="Notas 3 2 8" xfId="4573" xr:uid="{CE940FCA-9F39-47F9-9E2D-7FC13616DCFC}"/>
    <cellStyle name="Notas 3 3" xfId="3947" xr:uid="{00000000-0005-0000-0000-00006B0F0000}"/>
    <cellStyle name="Notas 3 3 2" xfId="3948" xr:uid="{00000000-0005-0000-0000-00006C0F0000}"/>
    <cellStyle name="Notas 3 3 2 2" xfId="3949" xr:uid="{00000000-0005-0000-0000-00006D0F0000}"/>
    <cellStyle name="Notas 3 3 2 2 2" xfId="3950" xr:uid="{00000000-0005-0000-0000-00006E0F0000}"/>
    <cellStyle name="Notas 3 3 2 2 2 2" xfId="11832" xr:uid="{F99CC7B0-6CF0-4A5E-8F18-093DE9A16951}"/>
    <cellStyle name="Notas 3 3 2 2 2 3" xfId="7901" xr:uid="{5D30B2E6-6B79-426F-B682-2AB44678218A}"/>
    <cellStyle name="Notas 3 3 2 2 3" xfId="9896" xr:uid="{95E5702B-66A8-4CAF-91E1-3C7FE649594E}"/>
    <cellStyle name="Notas 3 3 2 2 4" xfId="5964" xr:uid="{22901589-4CDD-49B1-BAB5-47D5EC7C2339}"/>
    <cellStyle name="Notas 3 3 2 3" xfId="3951" xr:uid="{00000000-0005-0000-0000-00006F0F0000}"/>
    <cellStyle name="Notas 3 3 2 3 2" xfId="10901" xr:uid="{16FDFECB-6598-4262-B06B-7B1651E7AE55}"/>
    <cellStyle name="Notas 3 3 2 3 3" xfId="6970" xr:uid="{013B28B8-D81B-439D-9EE0-E53D73A0C5B1}"/>
    <cellStyle name="Notas 3 3 2 4" xfId="8965" xr:uid="{BB362A71-3861-4CC1-ACF1-1666C5C93C90}"/>
    <cellStyle name="Notas 3 3 2 5" xfId="5033" xr:uid="{B0A8EEC0-0D78-41C2-9401-1FD07C886794}"/>
    <cellStyle name="Notas 3 3 3" xfId="3952" xr:uid="{00000000-0005-0000-0000-0000700F0000}"/>
    <cellStyle name="Notas 3 3 3 2" xfId="3953" xr:uid="{00000000-0005-0000-0000-0000710F0000}"/>
    <cellStyle name="Notas 3 3 3 2 2" xfId="11376" xr:uid="{CDF6B92E-16D2-4DCC-8C63-78AB77EEE05C}"/>
    <cellStyle name="Notas 3 3 3 2 3" xfId="7445" xr:uid="{5B5DEB09-236C-45EE-B4A1-6C1017228558}"/>
    <cellStyle name="Notas 3 3 3 3" xfId="9440" xr:uid="{D5EFD1EE-AC83-42D0-8283-CE9A19729F61}"/>
    <cellStyle name="Notas 3 3 3 4" xfId="5508" xr:uid="{9611C4BF-7F9C-48EA-8202-71315731D2C3}"/>
    <cellStyle name="Notas 3 3 4" xfId="3954" xr:uid="{00000000-0005-0000-0000-0000720F0000}"/>
    <cellStyle name="Notas 3 3 4 2" xfId="10446" xr:uid="{EA4F080A-3413-4416-8A03-F8549FE064F6}"/>
    <cellStyle name="Notas 3 3 4 3" xfId="6515" xr:uid="{E66583A8-90BF-41D0-BB90-EA1AF76C827E}"/>
    <cellStyle name="Notas 3 3 5" xfId="8509" xr:uid="{5166372D-B8C5-4689-924F-1646C6539ADC}"/>
    <cellStyle name="Notas 3 3 6" xfId="4576" xr:uid="{49F551BC-C725-4E94-9F18-7BE2B9306CC8}"/>
    <cellStyle name="Notas 3 4" xfId="3955" xr:uid="{00000000-0005-0000-0000-0000730F0000}"/>
    <cellStyle name="Notas 3 4 2" xfId="3956" xr:uid="{00000000-0005-0000-0000-0000740F0000}"/>
    <cellStyle name="Notas 3 4 2 2" xfId="3957" xr:uid="{00000000-0005-0000-0000-0000750F0000}"/>
    <cellStyle name="Notas 3 4 2 2 2" xfId="3958" xr:uid="{00000000-0005-0000-0000-0000760F0000}"/>
    <cellStyle name="Notas 3 4 2 2 2 2" xfId="11833" xr:uid="{B69FF26F-83E1-4F4F-8C78-22C464143B69}"/>
    <cellStyle name="Notas 3 4 2 2 2 3" xfId="7902" xr:uid="{ABBAF8F9-ADC1-47FC-A20E-9341F523F373}"/>
    <cellStyle name="Notas 3 4 2 2 3" xfId="9897" xr:uid="{8560432F-CE85-4663-8923-BEF9D7B2D09D}"/>
    <cellStyle name="Notas 3 4 2 2 4" xfId="5965" xr:uid="{C04E3B1D-0E3B-467E-97AC-CC9FF796F88B}"/>
    <cellStyle name="Notas 3 4 2 3" xfId="3959" xr:uid="{00000000-0005-0000-0000-0000770F0000}"/>
    <cellStyle name="Notas 3 4 2 3 2" xfId="10902" xr:uid="{ACAD4D70-D3A2-443F-B696-AE830244B6CA}"/>
    <cellStyle name="Notas 3 4 2 3 3" xfId="6971" xr:uid="{1DDF0E78-54B3-4E59-85BD-DD7E8D7A982B}"/>
    <cellStyle name="Notas 3 4 2 4" xfId="8966" xr:uid="{270C3133-6430-48FA-AAB5-3DF18D2CCDE0}"/>
    <cellStyle name="Notas 3 4 2 5" xfId="5034" xr:uid="{8E9F7AD2-C87A-4C9F-8C04-743E23D13624}"/>
    <cellStyle name="Notas 3 4 3" xfId="3960" xr:uid="{00000000-0005-0000-0000-0000780F0000}"/>
    <cellStyle name="Notas 3 4 3 2" xfId="3961" xr:uid="{00000000-0005-0000-0000-0000790F0000}"/>
    <cellStyle name="Notas 3 4 3 2 2" xfId="11377" xr:uid="{131B6619-9E98-4CED-8F59-27A147499400}"/>
    <cellStyle name="Notas 3 4 3 2 3" xfId="7446" xr:uid="{A457199D-8379-486A-87E0-2DFC12684FC0}"/>
    <cellStyle name="Notas 3 4 3 3" xfId="9441" xr:uid="{CE7AC51A-1235-424D-870A-6047ED310A0F}"/>
    <cellStyle name="Notas 3 4 3 4" xfId="5509" xr:uid="{3CD2AD16-B5CF-4BF0-AEB0-860D54C66F26}"/>
    <cellStyle name="Notas 3 4 4" xfId="3962" xr:uid="{00000000-0005-0000-0000-00007A0F0000}"/>
    <cellStyle name="Notas 3 4 4 2" xfId="10447" xr:uid="{4241BBFB-8EBE-40FC-B0D3-EBA0FC11F72D}"/>
    <cellStyle name="Notas 3 4 4 3" xfId="6516" xr:uid="{2329CF0E-19CD-4631-A51C-6104949A3623}"/>
    <cellStyle name="Notas 3 4 5" xfId="8510" xr:uid="{0B7501BE-0FB8-4195-889C-A3A45154CFB1}"/>
    <cellStyle name="Notas 3 4 6" xfId="4577" xr:uid="{C332D028-5CCD-4831-B29C-6E9EAD2C3D22}"/>
    <cellStyle name="Notas 3 5" xfId="3963" xr:uid="{00000000-0005-0000-0000-00007B0F0000}"/>
    <cellStyle name="Notas 3 5 2" xfId="3964" xr:uid="{00000000-0005-0000-0000-00007C0F0000}"/>
    <cellStyle name="Notas 3 5 2 2" xfId="3965" xr:uid="{00000000-0005-0000-0000-00007D0F0000}"/>
    <cellStyle name="Notas 3 5 2 2 2" xfId="11828" xr:uid="{F53C54E6-6CC3-4AD8-ACB8-E338F042D343}"/>
    <cellStyle name="Notas 3 5 2 2 3" xfId="7897" xr:uid="{1A061A72-E1C6-4985-9E44-BA5FF115EE20}"/>
    <cellStyle name="Notas 3 5 2 3" xfId="9892" xr:uid="{7EE3EAC7-5F69-475D-BBA4-21119E547ECE}"/>
    <cellStyle name="Notas 3 5 2 4" xfId="5960" xr:uid="{3C358152-64DB-492E-AB1F-1C0D39CB7EDE}"/>
    <cellStyle name="Notas 3 5 3" xfId="3966" xr:uid="{00000000-0005-0000-0000-00007E0F0000}"/>
    <cellStyle name="Notas 3 5 3 2" xfId="10897" xr:uid="{28EFE9F8-0D3B-4EDA-8B7B-E67EEA329238}"/>
    <cellStyle name="Notas 3 5 3 3" xfId="6966" xr:uid="{3DC0619C-4610-4CA5-98C5-B9DF03609735}"/>
    <cellStyle name="Notas 3 5 4" xfId="8961" xr:uid="{B6C7CFD3-CEA4-4136-BAE6-38689BB83D82}"/>
    <cellStyle name="Notas 3 5 5" xfId="5029" xr:uid="{1F447F0C-BDD9-4E55-9F31-3E4E507FC94E}"/>
    <cellStyle name="Notas 3 6" xfId="3967" xr:uid="{00000000-0005-0000-0000-00007F0F0000}"/>
    <cellStyle name="Notas 3 6 2" xfId="3968" xr:uid="{00000000-0005-0000-0000-0000800F0000}"/>
    <cellStyle name="Notas 3 6 2 2" xfId="11372" xr:uid="{17E65A34-6D7D-4FB5-9894-C824BBC0455D}"/>
    <cellStyle name="Notas 3 6 2 3" xfId="7441" xr:uid="{FFEFC5E6-0317-4E7C-B4C9-D045DAB25C91}"/>
    <cellStyle name="Notas 3 6 3" xfId="9436" xr:uid="{4C95A382-A738-4889-81E7-6032901CE018}"/>
    <cellStyle name="Notas 3 6 4" xfId="5504" xr:uid="{26D7B2EA-1875-4111-A6D2-80F17E0EC080}"/>
    <cellStyle name="Notas 3 7" xfId="3969" xr:uid="{00000000-0005-0000-0000-0000810F0000}"/>
    <cellStyle name="Notas 3 7 2" xfId="10442" xr:uid="{3493B500-9309-4ACA-B59A-3C3AD9986099}"/>
    <cellStyle name="Notas 3 7 3" xfId="6511" xr:uid="{2BD48712-56D5-4E91-8B68-42998124F41D}"/>
    <cellStyle name="Notas 3 8" xfId="8505" xr:uid="{B72B4DFC-D80C-48AF-9304-7129D140F236}"/>
    <cellStyle name="Notas 3 9" xfId="4572" xr:uid="{373DC3A1-2615-480F-BCD1-ABEE3B1B049F}"/>
    <cellStyle name="Notas 4" xfId="3970" xr:uid="{00000000-0005-0000-0000-0000820F0000}"/>
    <cellStyle name="Notas 4 2" xfId="3971" xr:uid="{00000000-0005-0000-0000-0000830F0000}"/>
    <cellStyle name="Notas 4 2 2" xfId="3972" xr:uid="{00000000-0005-0000-0000-0000840F0000}"/>
    <cellStyle name="Notas 4 2 2 2" xfId="3973" xr:uid="{00000000-0005-0000-0000-0000850F0000}"/>
    <cellStyle name="Notas 4 2 2 2 2" xfId="3974" xr:uid="{00000000-0005-0000-0000-0000860F0000}"/>
    <cellStyle name="Notas 4 2 2 2 2 2" xfId="3975" xr:uid="{00000000-0005-0000-0000-0000870F0000}"/>
    <cellStyle name="Notas 4 2 2 2 2 2 2" xfId="11836" xr:uid="{F1824649-C8A0-42EA-ABE1-F3F9C738D32D}"/>
    <cellStyle name="Notas 4 2 2 2 2 2 3" xfId="7905" xr:uid="{B2F1EC1F-8571-46C5-B094-1BAE79CFE30D}"/>
    <cellStyle name="Notas 4 2 2 2 2 3" xfId="9900" xr:uid="{18CAE9EA-797A-49AB-9EBA-59340F90ADE0}"/>
    <cellStyle name="Notas 4 2 2 2 2 4" xfId="5968" xr:uid="{4570C033-B938-41CF-87A9-80A245740A6D}"/>
    <cellStyle name="Notas 4 2 2 2 3" xfId="3976" xr:uid="{00000000-0005-0000-0000-0000880F0000}"/>
    <cellStyle name="Notas 4 2 2 2 3 2" xfId="10905" xr:uid="{879B6BBE-2A1B-47D8-9466-37EFC052E494}"/>
    <cellStyle name="Notas 4 2 2 2 3 3" xfId="6974" xr:uid="{E9841533-5CAE-40B2-9DFF-195268918145}"/>
    <cellStyle name="Notas 4 2 2 2 4" xfId="8969" xr:uid="{0B90B200-5A13-4FBD-82A5-A172D9400ED7}"/>
    <cellStyle name="Notas 4 2 2 2 5" xfId="5037" xr:uid="{50348149-90F9-437D-A321-73C77039E961}"/>
    <cellStyle name="Notas 4 2 2 3" xfId="3977" xr:uid="{00000000-0005-0000-0000-0000890F0000}"/>
    <cellStyle name="Notas 4 2 2 3 2" xfId="3978" xr:uid="{00000000-0005-0000-0000-00008A0F0000}"/>
    <cellStyle name="Notas 4 2 2 3 2 2" xfId="11380" xr:uid="{18C5B9BF-57F9-4078-939E-2B240003D547}"/>
    <cellStyle name="Notas 4 2 2 3 2 3" xfId="7449" xr:uid="{F053AEA2-9B73-4178-A516-8D5618348725}"/>
    <cellStyle name="Notas 4 2 2 3 3" xfId="9444" xr:uid="{39ACF76D-5371-4A6D-A0E8-D791D0F29DE6}"/>
    <cellStyle name="Notas 4 2 2 3 4" xfId="5512" xr:uid="{3884B152-4DA4-4EF7-A099-1AD8A4480305}"/>
    <cellStyle name="Notas 4 2 2 4" xfId="3979" xr:uid="{00000000-0005-0000-0000-00008B0F0000}"/>
    <cellStyle name="Notas 4 2 2 4 2" xfId="10450" xr:uid="{4015BF3C-85B6-45E3-A406-8432E4A2BD46}"/>
    <cellStyle name="Notas 4 2 2 4 3" xfId="6519" xr:uid="{2A0F10F8-0130-441F-A48F-8F27947083E2}"/>
    <cellStyle name="Notas 4 2 2 5" xfId="8513" xr:uid="{C5DB7C78-6843-49C6-AFE8-3A14A35CDC93}"/>
    <cellStyle name="Notas 4 2 2 6" xfId="4580" xr:uid="{BF6BF726-AFC3-49E1-958E-193482658B2A}"/>
    <cellStyle name="Notas 4 2 3" xfId="3980" xr:uid="{00000000-0005-0000-0000-00008C0F0000}"/>
    <cellStyle name="Notas 4 2 3 2" xfId="3981" xr:uid="{00000000-0005-0000-0000-00008D0F0000}"/>
    <cellStyle name="Notas 4 2 3 2 2" xfId="3982" xr:uid="{00000000-0005-0000-0000-00008E0F0000}"/>
    <cellStyle name="Notas 4 2 3 2 2 2" xfId="3983" xr:uid="{00000000-0005-0000-0000-00008F0F0000}"/>
    <cellStyle name="Notas 4 2 3 2 2 2 2" xfId="11837" xr:uid="{B8D997A4-5DD6-473D-BEA0-F2B28DA8F217}"/>
    <cellStyle name="Notas 4 2 3 2 2 2 3" xfId="7906" xr:uid="{69697FD2-FEDA-4465-A871-B4A062AC1984}"/>
    <cellStyle name="Notas 4 2 3 2 2 3" xfId="9901" xr:uid="{5C8B422C-726E-492E-84C7-A0C5285946BC}"/>
    <cellStyle name="Notas 4 2 3 2 2 4" xfId="5969" xr:uid="{7A2ABA8E-F3D3-4FCF-BF43-F9DCAE0993EB}"/>
    <cellStyle name="Notas 4 2 3 2 3" xfId="3984" xr:uid="{00000000-0005-0000-0000-0000900F0000}"/>
    <cellStyle name="Notas 4 2 3 2 3 2" xfId="10906" xr:uid="{6F532B98-5DDD-4B53-B14E-70326649DBE4}"/>
    <cellStyle name="Notas 4 2 3 2 3 3" xfId="6975" xr:uid="{B37C056E-664D-4889-BEDF-FB8446756D16}"/>
    <cellStyle name="Notas 4 2 3 2 4" xfId="8970" xr:uid="{F57805E1-29BE-4A3F-85A3-0B3E19927E0A}"/>
    <cellStyle name="Notas 4 2 3 2 5" xfId="5038" xr:uid="{6AA46C65-4D63-4253-B2EE-ED721BDE2D39}"/>
    <cellStyle name="Notas 4 2 3 3" xfId="3985" xr:uid="{00000000-0005-0000-0000-0000910F0000}"/>
    <cellStyle name="Notas 4 2 3 3 2" xfId="3986" xr:uid="{00000000-0005-0000-0000-0000920F0000}"/>
    <cellStyle name="Notas 4 2 3 3 2 2" xfId="11381" xr:uid="{091FB4C5-2487-4119-B8E0-EB67620E91B5}"/>
    <cellStyle name="Notas 4 2 3 3 2 3" xfId="7450" xr:uid="{86FD6A46-D6ED-4860-A289-DA9CCF8D3A5D}"/>
    <cellStyle name="Notas 4 2 3 3 3" xfId="9445" xr:uid="{8C6B9438-842D-4745-B7D0-0F41E6B1A99A}"/>
    <cellStyle name="Notas 4 2 3 3 4" xfId="5513" xr:uid="{6B3AEB39-D9F4-492A-BFFB-95A89179E845}"/>
    <cellStyle name="Notas 4 2 3 4" xfId="3987" xr:uid="{00000000-0005-0000-0000-0000930F0000}"/>
    <cellStyle name="Notas 4 2 3 4 2" xfId="10451" xr:uid="{A8946624-D036-46A5-8210-2063662E72E7}"/>
    <cellStyle name="Notas 4 2 3 4 3" xfId="6520" xr:uid="{E7AE792B-A7CD-4CCA-B2BA-6F67767C9CDE}"/>
    <cellStyle name="Notas 4 2 3 5" xfId="8514" xr:uid="{69DB73D0-2A13-4994-8A45-7B3A95AF50F9}"/>
    <cellStyle name="Notas 4 2 3 6" xfId="4581" xr:uid="{FD5BDFC6-BDC1-4040-BA1E-5CABBA5A7C9D}"/>
    <cellStyle name="Notas 4 2 4" xfId="3988" xr:uid="{00000000-0005-0000-0000-0000940F0000}"/>
    <cellStyle name="Notas 4 2 4 2" xfId="3989" xr:uid="{00000000-0005-0000-0000-0000950F0000}"/>
    <cellStyle name="Notas 4 2 4 2 2" xfId="3990" xr:uid="{00000000-0005-0000-0000-0000960F0000}"/>
    <cellStyle name="Notas 4 2 4 2 2 2" xfId="11835" xr:uid="{03CF66F7-AF44-4C0B-96FA-4251724DD8EC}"/>
    <cellStyle name="Notas 4 2 4 2 2 3" xfId="7904" xr:uid="{9FB5E4C8-9354-4F97-921A-2AECB4434228}"/>
    <cellStyle name="Notas 4 2 4 2 3" xfId="9899" xr:uid="{60FAC406-0194-409E-A24E-34ACF6A7D53D}"/>
    <cellStyle name="Notas 4 2 4 2 4" xfId="5967" xr:uid="{6EC095A8-89A1-47C0-96F1-945DC8A4C4D4}"/>
    <cellStyle name="Notas 4 2 4 3" xfId="3991" xr:uid="{00000000-0005-0000-0000-0000970F0000}"/>
    <cellStyle name="Notas 4 2 4 3 2" xfId="10904" xr:uid="{846A121B-C8D9-42FC-B422-70EC4383C9CD}"/>
    <cellStyle name="Notas 4 2 4 3 3" xfId="6973" xr:uid="{35BA5630-DB53-4251-BBF1-5F6C7C94B027}"/>
    <cellStyle name="Notas 4 2 4 4" xfId="8968" xr:uid="{8A07F85C-BE72-4B5D-BB30-B23849727897}"/>
    <cellStyle name="Notas 4 2 4 5" xfId="5036" xr:uid="{9B6CDDD0-206E-4AA9-8DE8-EB996689E1B7}"/>
    <cellStyle name="Notas 4 2 5" xfId="3992" xr:uid="{00000000-0005-0000-0000-0000980F0000}"/>
    <cellStyle name="Notas 4 2 5 2" xfId="3993" xr:uid="{00000000-0005-0000-0000-0000990F0000}"/>
    <cellStyle name="Notas 4 2 5 2 2" xfId="11379" xr:uid="{C5B3654D-DBD1-4632-BB96-54545927060C}"/>
    <cellStyle name="Notas 4 2 5 2 3" xfId="7448" xr:uid="{05A6D11B-E0E4-485B-91CD-85567969BF2D}"/>
    <cellStyle name="Notas 4 2 5 3" xfId="9443" xr:uid="{8CE3052C-5107-4555-9645-0C57A2EC860B}"/>
    <cellStyle name="Notas 4 2 5 4" xfId="5511" xr:uid="{4163D0F8-7225-4296-A8C9-2916027A65F9}"/>
    <cellStyle name="Notas 4 2 6" xfId="3994" xr:uid="{00000000-0005-0000-0000-00009A0F0000}"/>
    <cellStyle name="Notas 4 2 6 2" xfId="10449" xr:uid="{AC779844-8A10-4D73-A403-39C16528A984}"/>
    <cellStyle name="Notas 4 2 6 3" xfId="6518" xr:uid="{4C81CC0C-332E-49D4-8908-CD6F56750DC4}"/>
    <cellStyle name="Notas 4 2 7" xfId="8512" xr:uid="{F228BE8A-F2F9-4ADC-B6B1-17F41AF9DB30}"/>
    <cellStyle name="Notas 4 2 8" xfId="4579" xr:uid="{5F333BF5-F224-43F6-A149-EE8397ECF036}"/>
    <cellStyle name="Notas 4 3" xfId="3995" xr:uid="{00000000-0005-0000-0000-00009B0F0000}"/>
    <cellStyle name="Notas 4 3 2" xfId="3996" xr:uid="{00000000-0005-0000-0000-00009C0F0000}"/>
    <cellStyle name="Notas 4 3 2 2" xfId="3997" xr:uid="{00000000-0005-0000-0000-00009D0F0000}"/>
    <cellStyle name="Notas 4 3 2 2 2" xfId="3998" xr:uid="{00000000-0005-0000-0000-00009E0F0000}"/>
    <cellStyle name="Notas 4 3 2 2 2 2" xfId="11838" xr:uid="{3D218B72-815B-4D5D-A633-A28FBB233CC1}"/>
    <cellStyle name="Notas 4 3 2 2 2 3" xfId="7907" xr:uid="{FD723551-CE03-4A60-BE80-BF9D68BCFD71}"/>
    <cellStyle name="Notas 4 3 2 2 3" xfId="9902" xr:uid="{3EF13E58-43F3-482B-9D12-D719FF043C63}"/>
    <cellStyle name="Notas 4 3 2 2 4" xfId="5970" xr:uid="{53AAF528-33A4-4CF0-9F1B-B5B8C32518BD}"/>
    <cellStyle name="Notas 4 3 2 3" xfId="3999" xr:uid="{00000000-0005-0000-0000-00009F0F0000}"/>
    <cellStyle name="Notas 4 3 2 3 2" xfId="10907" xr:uid="{F1F71F76-AA62-4810-8502-236DC0290F66}"/>
    <cellStyle name="Notas 4 3 2 3 3" xfId="6976" xr:uid="{C30E039B-DD6A-4C72-8088-257BEA4EF956}"/>
    <cellStyle name="Notas 4 3 2 4" xfId="8971" xr:uid="{98E0ADC6-251F-48BA-BFAE-4F2CA085030C}"/>
    <cellStyle name="Notas 4 3 2 5" xfId="5039" xr:uid="{1CF564AB-F535-4F5E-A069-503DD2F1FA9B}"/>
    <cellStyle name="Notas 4 3 3" xfId="4000" xr:uid="{00000000-0005-0000-0000-0000A00F0000}"/>
    <cellStyle name="Notas 4 3 3 2" xfId="4001" xr:uid="{00000000-0005-0000-0000-0000A10F0000}"/>
    <cellStyle name="Notas 4 3 3 2 2" xfId="11382" xr:uid="{5097AC63-EA18-460C-92BD-095A9F5B1C06}"/>
    <cellStyle name="Notas 4 3 3 2 3" xfId="7451" xr:uid="{2B0E2BF6-1164-436A-902C-DC553F0D761E}"/>
    <cellStyle name="Notas 4 3 3 3" xfId="9446" xr:uid="{65F57743-FEB1-4490-A9D8-F80363685B13}"/>
    <cellStyle name="Notas 4 3 3 4" xfId="5514" xr:uid="{F8721FEE-35AC-4BE0-B01B-15EE56CC0039}"/>
    <cellStyle name="Notas 4 3 4" xfId="4002" xr:uid="{00000000-0005-0000-0000-0000A20F0000}"/>
    <cellStyle name="Notas 4 3 4 2" xfId="10452" xr:uid="{4FC3561F-A403-4E1B-80DF-83929E3FCED9}"/>
    <cellStyle name="Notas 4 3 4 3" xfId="6521" xr:uid="{1A452BB1-AF6D-4B82-AD1A-BFE7F31A9ED7}"/>
    <cellStyle name="Notas 4 3 5" xfId="8515" xr:uid="{06FCB681-9E65-48A8-8A49-AAC5A7DE0380}"/>
    <cellStyle name="Notas 4 3 6" xfId="4582" xr:uid="{D4F521EC-866B-4E11-AFFF-508DB5C22E59}"/>
    <cellStyle name="Notas 4 4" xfId="4003" xr:uid="{00000000-0005-0000-0000-0000A30F0000}"/>
    <cellStyle name="Notas 4 4 2" xfId="4004" xr:uid="{00000000-0005-0000-0000-0000A40F0000}"/>
    <cellStyle name="Notas 4 4 2 2" xfId="4005" xr:uid="{00000000-0005-0000-0000-0000A50F0000}"/>
    <cellStyle name="Notas 4 4 2 2 2" xfId="4006" xr:uid="{00000000-0005-0000-0000-0000A60F0000}"/>
    <cellStyle name="Notas 4 4 2 2 2 2" xfId="11839" xr:uid="{F5A15D9F-E711-4D69-B36D-30AFA2427609}"/>
    <cellStyle name="Notas 4 4 2 2 2 3" xfId="7908" xr:uid="{53612EB9-DDD0-4E97-A484-1C2E25B133F5}"/>
    <cellStyle name="Notas 4 4 2 2 3" xfId="9903" xr:uid="{B9523FCC-EE48-48D5-B64F-44892E8B773D}"/>
    <cellStyle name="Notas 4 4 2 2 4" xfId="5971" xr:uid="{73A18F49-3B45-4A22-B983-A082BFA61197}"/>
    <cellStyle name="Notas 4 4 2 3" xfId="4007" xr:uid="{00000000-0005-0000-0000-0000A70F0000}"/>
    <cellStyle name="Notas 4 4 2 3 2" xfId="10908" xr:uid="{1C6EFF7A-7261-482D-A0FA-606EE35033F7}"/>
    <cellStyle name="Notas 4 4 2 3 3" xfId="6977" xr:uid="{B86D199E-B846-4607-AB26-F18B8AAC7C96}"/>
    <cellStyle name="Notas 4 4 2 4" xfId="8972" xr:uid="{90A5CB70-BA9E-4699-AFA6-8AF3BA406880}"/>
    <cellStyle name="Notas 4 4 2 5" xfId="5040" xr:uid="{D90959E5-578A-465A-871E-4EC485FE8E7B}"/>
    <cellStyle name="Notas 4 4 3" xfId="4008" xr:uid="{00000000-0005-0000-0000-0000A80F0000}"/>
    <cellStyle name="Notas 4 4 3 2" xfId="4009" xr:uid="{00000000-0005-0000-0000-0000A90F0000}"/>
    <cellStyle name="Notas 4 4 3 2 2" xfId="11383" xr:uid="{129202E1-CEE1-46FE-83FD-D83C721E170C}"/>
    <cellStyle name="Notas 4 4 3 2 3" xfId="7452" xr:uid="{A8E86CA0-F7B9-4375-81E2-D713F62A3BE9}"/>
    <cellStyle name="Notas 4 4 3 3" xfId="9447" xr:uid="{FF955831-32C3-42FF-9309-BF5AF213B497}"/>
    <cellStyle name="Notas 4 4 3 4" xfId="5515" xr:uid="{CD19771B-0862-4F13-B8D2-9B08270F2E7C}"/>
    <cellStyle name="Notas 4 4 4" xfId="4010" xr:uid="{00000000-0005-0000-0000-0000AA0F0000}"/>
    <cellStyle name="Notas 4 4 4 2" xfId="10453" xr:uid="{96B2E223-7A86-4C69-931D-49DB3D16C4A8}"/>
    <cellStyle name="Notas 4 4 4 3" xfId="6522" xr:uid="{DC0C62B3-3990-4A5E-BC53-40AFC25D8ED2}"/>
    <cellStyle name="Notas 4 4 5" xfId="8516" xr:uid="{03A28FCA-00CA-42E3-AF35-634A27C25464}"/>
    <cellStyle name="Notas 4 4 6" xfId="4583" xr:uid="{472E38B2-B789-43C1-89A5-246212A6062F}"/>
    <cellStyle name="Notas 4 5" xfId="4011" xr:uid="{00000000-0005-0000-0000-0000AB0F0000}"/>
    <cellStyle name="Notas 4 5 2" xfId="4012" xr:uid="{00000000-0005-0000-0000-0000AC0F0000}"/>
    <cellStyle name="Notas 4 5 2 2" xfId="4013" xr:uid="{00000000-0005-0000-0000-0000AD0F0000}"/>
    <cellStyle name="Notas 4 5 2 2 2" xfId="11834" xr:uid="{91752598-5026-4782-92A1-64669E68FDAF}"/>
    <cellStyle name="Notas 4 5 2 2 3" xfId="7903" xr:uid="{88052EAD-0EA5-4637-A31E-F517652EF9D9}"/>
    <cellStyle name="Notas 4 5 2 3" xfId="9898" xr:uid="{C71013BA-3B90-4347-9267-71E8F1553177}"/>
    <cellStyle name="Notas 4 5 2 4" xfId="5966" xr:uid="{E001A9D6-43DD-4C87-9260-9867EF1442D6}"/>
    <cellStyle name="Notas 4 5 3" xfId="4014" xr:uid="{00000000-0005-0000-0000-0000AE0F0000}"/>
    <cellStyle name="Notas 4 5 3 2" xfId="10903" xr:uid="{560F5047-6948-4BC1-8ED1-00110D5DD52C}"/>
    <cellStyle name="Notas 4 5 3 3" xfId="6972" xr:uid="{43962747-0DF8-43B8-802A-E4A343B4DA1B}"/>
    <cellStyle name="Notas 4 5 4" xfId="8967" xr:uid="{31652E2A-A35E-4079-BDB2-3F6AED5BF0BF}"/>
    <cellStyle name="Notas 4 5 5" xfId="5035" xr:uid="{69E9591F-5A97-4E8B-B2B1-D38ED192F560}"/>
    <cellStyle name="Notas 4 6" xfId="4015" xr:uid="{00000000-0005-0000-0000-0000AF0F0000}"/>
    <cellStyle name="Notas 4 6 2" xfId="4016" xr:uid="{00000000-0005-0000-0000-0000B00F0000}"/>
    <cellStyle name="Notas 4 6 2 2" xfId="11378" xr:uid="{A8FFB6E0-FFF7-4DEB-AA09-FAE73923FD6E}"/>
    <cellStyle name="Notas 4 6 2 3" xfId="7447" xr:uid="{E2D77217-0753-4C77-A69B-C28BFCE7F6F0}"/>
    <cellStyle name="Notas 4 6 3" xfId="9442" xr:uid="{CBF85B87-1945-4D9D-9580-B2564B263437}"/>
    <cellStyle name="Notas 4 6 4" xfId="5510" xr:uid="{70E62778-7644-41A8-AE3E-A033A569E244}"/>
    <cellStyle name="Notas 4 7" xfId="4017" xr:uid="{00000000-0005-0000-0000-0000B10F0000}"/>
    <cellStyle name="Notas 4 7 2" xfId="10448" xr:uid="{F71691B3-25B0-436F-8643-5619A9C99C72}"/>
    <cellStyle name="Notas 4 7 3" xfId="6517" xr:uid="{70784DD1-B87B-4547-990F-33C86DB32E5C}"/>
    <cellStyle name="Notas 4 8" xfId="8511" xr:uid="{A36AC0F6-F211-45DD-8325-30FB0B405B19}"/>
    <cellStyle name="Notas 4 9" xfId="4578" xr:uid="{4ACA2CCB-917B-4404-8BD6-5CD6E3F18D2F}"/>
    <cellStyle name="Notas 5" xfId="4018" xr:uid="{00000000-0005-0000-0000-0000B20F0000}"/>
    <cellStyle name="Notas 5 2" xfId="4019" xr:uid="{00000000-0005-0000-0000-0000B30F0000}"/>
    <cellStyle name="Notas 5 2 2" xfId="4020" xr:uid="{00000000-0005-0000-0000-0000B40F0000}"/>
    <cellStyle name="Notas 5 2 2 2" xfId="4021" xr:uid="{00000000-0005-0000-0000-0000B50F0000}"/>
    <cellStyle name="Notas 5 2 2 2 2" xfId="4022" xr:uid="{00000000-0005-0000-0000-0000B60F0000}"/>
    <cellStyle name="Notas 5 2 2 2 2 2" xfId="4023" xr:uid="{00000000-0005-0000-0000-0000B70F0000}"/>
    <cellStyle name="Notas 5 2 2 2 2 2 2" xfId="11842" xr:uid="{C72DA112-6E9F-4164-83C1-54706C75F5D5}"/>
    <cellStyle name="Notas 5 2 2 2 2 2 3" xfId="7911" xr:uid="{D3B6DCBF-5449-44E5-AEE9-13561DE969E8}"/>
    <cellStyle name="Notas 5 2 2 2 2 3" xfId="9906" xr:uid="{34BDB661-7C29-477F-B60F-6AE2D607002E}"/>
    <cellStyle name="Notas 5 2 2 2 2 4" xfId="5974" xr:uid="{9BFF382F-E562-4DF9-B245-81796F3841F2}"/>
    <cellStyle name="Notas 5 2 2 2 3" xfId="4024" xr:uid="{00000000-0005-0000-0000-0000B80F0000}"/>
    <cellStyle name="Notas 5 2 2 2 3 2" xfId="10911" xr:uid="{42EB99FE-F667-4C15-9BD3-3FB6576DE9BB}"/>
    <cellStyle name="Notas 5 2 2 2 3 3" xfId="6980" xr:uid="{4B4F1B30-4E13-49C2-9096-362778426975}"/>
    <cellStyle name="Notas 5 2 2 2 4" xfId="8975" xr:uid="{77AAF1F1-E860-4610-893F-A7D502352A36}"/>
    <cellStyle name="Notas 5 2 2 2 5" xfId="5043" xr:uid="{769B5F93-9BDB-4F15-845A-421474B5885E}"/>
    <cellStyle name="Notas 5 2 2 3" xfId="4025" xr:uid="{00000000-0005-0000-0000-0000B90F0000}"/>
    <cellStyle name="Notas 5 2 2 3 2" xfId="4026" xr:uid="{00000000-0005-0000-0000-0000BA0F0000}"/>
    <cellStyle name="Notas 5 2 2 3 2 2" xfId="11386" xr:uid="{3CC75E6F-AEFF-42B3-A8C3-7DFF2C64680D}"/>
    <cellStyle name="Notas 5 2 2 3 2 3" xfId="7455" xr:uid="{21C3B1E4-EAB6-4606-8AFB-CCFB334F5A9B}"/>
    <cellStyle name="Notas 5 2 2 3 3" xfId="9450" xr:uid="{F641612D-48D9-49FC-ACC0-4A50F0E5A36C}"/>
    <cellStyle name="Notas 5 2 2 3 4" xfId="5518" xr:uid="{5E005BC3-5979-43BF-8C2E-532E1DE5B394}"/>
    <cellStyle name="Notas 5 2 2 4" xfId="4027" xr:uid="{00000000-0005-0000-0000-0000BB0F0000}"/>
    <cellStyle name="Notas 5 2 2 4 2" xfId="10456" xr:uid="{73E24CAC-BD57-41A1-B1D4-3223CE9DA2F1}"/>
    <cellStyle name="Notas 5 2 2 4 3" xfId="6525" xr:uid="{BFF3B78B-D1C4-4F4D-BF53-EF214F2EF9AA}"/>
    <cellStyle name="Notas 5 2 2 5" xfId="8519" xr:uid="{698F16D5-5611-4684-A2A2-FF113E34C9CA}"/>
    <cellStyle name="Notas 5 2 2 6" xfId="4586" xr:uid="{04E56247-F08E-46D9-B877-C74496890258}"/>
    <cellStyle name="Notas 5 2 3" xfId="4028" xr:uid="{00000000-0005-0000-0000-0000BC0F0000}"/>
    <cellStyle name="Notas 5 2 3 2" xfId="4029" xr:uid="{00000000-0005-0000-0000-0000BD0F0000}"/>
    <cellStyle name="Notas 5 2 3 2 2" xfId="4030" xr:uid="{00000000-0005-0000-0000-0000BE0F0000}"/>
    <cellStyle name="Notas 5 2 3 2 2 2" xfId="4031" xr:uid="{00000000-0005-0000-0000-0000BF0F0000}"/>
    <cellStyle name="Notas 5 2 3 2 2 2 2" xfId="11843" xr:uid="{D7A03458-4049-4648-9CB5-8EE46BAA8DA1}"/>
    <cellStyle name="Notas 5 2 3 2 2 2 3" xfId="7912" xr:uid="{760B698D-7569-406A-B7F0-390574C2B575}"/>
    <cellStyle name="Notas 5 2 3 2 2 3" xfId="9907" xr:uid="{AE1E405B-4AAD-4924-B6E4-AA547436786C}"/>
    <cellStyle name="Notas 5 2 3 2 2 4" xfId="5975" xr:uid="{16D1D469-ED0A-4628-BE74-07F001FAA068}"/>
    <cellStyle name="Notas 5 2 3 2 3" xfId="4032" xr:uid="{00000000-0005-0000-0000-0000C00F0000}"/>
    <cellStyle name="Notas 5 2 3 2 3 2" xfId="10912" xr:uid="{91AE8C9F-91A1-4BD4-85D9-AC383FBA3B6F}"/>
    <cellStyle name="Notas 5 2 3 2 3 3" xfId="6981" xr:uid="{4F0056CA-C936-4A40-801F-02BDDCA21258}"/>
    <cellStyle name="Notas 5 2 3 2 4" xfId="8976" xr:uid="{69D227AA-1368-4740-B541-4D3B5B2A90F3}"/>
    <cellStyle name="Notas 5 2 3 2 5" xfId="5044" xr:uid="{3CB3C290-5145-461C-9725-5584BF2E0E86}"/>
    <cellStyle name="Notas 5 2 3 3" xfId="4033" xr:uid="{00000000-0005-0000-0000-0000C10F0000}"/>
    <cellStyle name="Notas 5 2 3 3 2" xfId="4034" xr:uid="{00000000-0005-0000-0000-0000C20F0000}"/>
    <cellStyle name="Notas 5 2 3 3 2 2" xfId="11387" xr:uid="{CB01BEF4-FD0B-45AE-8D4E-300389DBA01A}"/>
    <cellStyle name="Notas 5 2 3 3 2 3" xfId="7456" xr:uid="{F8E4A865-2C4B-4C99-AFAD-4AFBF0AFCF97}"/>
    <cellStyle name="Notas 5 2 3 3 3" xfId="9451" xr:uid="{1A883934-3294-4F6D-954B-C6BBDB4007C2}"/>
    <cellStyle name="Notas 5 2 3 3 4" xfId="5519" xr:uid="{3909761B-E16E-42D7-8762-FCAF397D2615}"/>
    <cellStyle name="Notas 5 2 3 4" xfId="4035" xr:uid="{00000000-0005-0000-0000-0000C30F0000}"/>
    <cellStyle name="Notas 5 2 3 4 2" xfId="10457" xr:uid="{D2FDF79E-4499-4D54-AA84-21A0D3DD7F69}"/>
    <cellStyle name="Notas 5 2 3 4 3" xfId="6526" xr:uid="{1713EE69-12FF-4C92-9F1A-18D9F92ECABE}"/>
    <cellStyle name="Notas 5 2 3 5" xfId="8520" xr:uid="{FCA881A7-56D5-495E-AFD1-50C772FC3B58}"/>
    <cellStyle name="Notas 5 2 3 6" xfId="4587" xr:uid="{88B911FE-0960-4DD6-867C-C9881B1D055B}"/>
    <cellStyle name="Notas 5 2 4" xfId="4036" xr:uid="{00000000-0005-0000-0000-0000C40F0000}"/>
    <cellStyle name="Notas 5 2 4 2" xfId="4037" xr:uid="{00000000-0005-0000-0000-0000C50F0000}"/>
    <cellStyle name="Notas 5 2 4 2 2" xfId="4038" xr:uid="{00000000-0005-0000-0000-0000C60F0000}"/>
    <cellStyle name="Notas 5 2 4 2 2 2" xfId="11841" xr:uid="{515CD4F9-8EB3-4D77-8154-014A3AE15BCD}"/>
    <cellStyle name="Notas 5 2 4 2 2 3" xfId="7910" xr:uid="{B963D7FE-11F2-4059-82F8-08B1BD1A9243}"/>
    <cellStyle name="Notas 5 2 4 2 3" xfId="9905" xr:uid="{751E4CBA-6D86-4888-8DB5-F90662A333A0}"/>
    <cellStyle name="Notas 5 2 4 2 4" xfId="5973" xr:uid="{A03D2D9E-C2CB-42EC-86A0-EA65746FF6CB}"/>
    <cellStyle name="Notas 5 2 4 3" xfId="4039" xr:uid="{00000000-0005-0000-0000-0000C70F0000}"/>
    <cellStyle name="Notas 5 2 4 3 2" xfId="10910" xr:uid="{92F5EE42-7170-451B-8D7C-0855C8C8A040}"/>
    <cellStyle name="Notas 5 2 4 3 3" xfId="6979" xr:uid="{411A352A-956C-4D93-B369-052BABBD081F}"/>
    <cellStyle name="Notas 5 2 4 4" xfId="8974" xr:uid="{06E1000F-4903-4D8C-8AA0-80154014D1A1}"/>
    <cellStyle name="Notas 5 2 4 5" xfId="5042" xr:uid="{1CF12971-0974-45B1-9DB7-ED5D66CA8D6B}"/>
    <cellStyle name="Notas 5 2 5" xfId="4040" xr:uid="{00000000-0005-0000-0000-0000C80F0000}"/>
    <cellStyle name="Notas 5 2 5 2" xfId="4041" xr:uid="{00000000-0005-0000-0000-0000C90F0000}"/>
    <cellStyle name="Notas 5 2 5 2 2" xfId="11385" xr:uid="{EF2D51C0-033E-4255-8311-A450EAD2910D}"/>
    <cellStyle name="Notas 5 2 5 2 3" xfId="7454" xr:uid="{4592F706-5BB1-41E8-BBB2-F584C5CF9BCB}"/>
    <cellStyle name="Notas 5 2 5 3" xfId="9449" xr:uid="{AAB93867-7C50-4C8B-B36E-BCF93B785846}"/>
    <cellStyle name="Notas 5 2 5 4" xfId="5517" xr:uid="{0A6A0A3F-88F0-4417-9657-A2D7D4DAA54B}"/>
    <cellStyle name="Notas 5 2 6" xfId="4042" xr:uid="{00000000-0005-0000-0000-0000CA0F0000}"/>
    <cellStyle name="Notas 5 2 6 2" xfId="10455" xr:uid="{3104B60A-C6AF-4284-9B7E-2ACC746F2560}"/>
    <cellStyle name="Notas 5 2 6 3" xfId="6524" xr:uid="{40CB8336-6154-4809-AAB9-966FE3BB5CE7}"/>
    <cellStyle name="Notas 5 2 7" xfId="8518" xr:uid="{E83628EE-96D7-41CC-A60A-65809A70B566}"/>
    <cellStyle name="Notas 5 2 8" xfId="4585" xr:uid="{060EEFAE-D746-4415-82F5-76D82552A12E}"/>
    <cellStyle name="Notas 5 3" xfId="4043" xr:uid="{00000000-0005-0000-0000-0000CB0F0000}"/>
    <cellStyle name="Notas 5 3 2" xfId="4044" xr:uid="{00000000-0005-0000-0000-0000CC0F0000}"/>
    <cellStyle name="Notas 5 3 2 2" xfId="4045" xr:uid="{00000000-0005-0000-0000-0000CD0F0000}"/>
    <cellStyle name="Notas 5 3 2 2 2" xfId="4046" xr:uid="{00000000-0005-0000-0000-0000CE0F0000}"/>
    <cellStyle name="Notas 5 3 2 2 2 2" xfId="11844" xr:uid="{FC84D4E4-ED86-4CF7-8B9F-59A360E04664}"/>
    <cellStyle name="Notas 5 3 2 2 2 3" xfId="7913" xr:uid="{4AD1A3A1-F4F2-46CD-8917-184057CE0C1F}"/>
    <cellStyle name="Notas 5 3 2 2 3" xfId="9908" xr:uid="{A692D4CD-5F31-4905-A73B-0D597E14EE66}"/>
    <cellStyle name="Notas 5 3 2 2 4" xfId="5976" xr:uid="{5B17B869-92BE-4443-BF96-1B7F2EA7F43A}"/>
    <cellStyle name="Notas 5 3 2 3" xfId="4047" xr:uid="{00000000-0005-0000-0000-0000CF0F0000}"/>
    <cellStyle name="Notas 5 3 2 3 2" xfId="10913" xr:uid="{042013CA-4AC4-4197-9888-7222D0A52EE4}"/>
    <cellStyle name="Notas 5 3 2 3 3" xfId="6982" xr:uid="{CF951492-7F00-4C0C-9399-3C7D5EA8FFFF}"/>
    <cellStyle name="Notas 5 3 2 4" xfId="8977" xr:uid="{7294FCB7-AA12-4A8D-8BA1-B3B7FC233C3C}"/>
    <cellStyle name="Notas 5 3 2 5" xfId="5045" xr:uid="{6EABE32E-27CF-4F75-80C8-975ED5CC99E7}"/>
    <cellStyle name="Notas 5 3 3" xfId="4048" xr:uid="{00000000-0005-0000-0000-0000D00F0000}"/>
    <cellStyle name="Notas 5 3 3 2" xfId="4049" xr:uid="{00000000-0005-0000-0000-0000D10F0000}"/>
    <cellStyle name="Notas 5 3 3 2 2" xfId="11388" xr:uid="{64258090-8439-477F-A846-25B6A7706576}"/>
    <cellStyle name="Notas 5 3 3 2 3" xfId="7457" xr:uid="{4BAC1F0C-A895-4010-89D9-7D1CDB837468}"/>
    <cellStyle name="Notas 5 3 3 3" xfId="9452" xr:uid="{8918E39D-99D8-42BF-9451-D96F7A13281F}"/>
    <cellStyle name="Notas 5 3 3 4" xfId="5520" xr:uid="{70C81A8F-3F20-4DEE-8910-1129D2424A7C}"/>
    <cellStyle name="Notas 5 3 4" xfId="4050" xr:uid="{00000000-0005-0000-0000-0000D20F0000}"/>
    <cellStyle name="Notas 5 3 4 2" xfId="10458" xr:uid="{9DB1B324-2A5F-4D51-A177-114F6E59D79C}"/>
    <cellStyle name="Notas 5 3 4 3" xfId="6527" xr:uid="{E0C4BE70-45AA-47B2-B4E4-04CD5061A6E6}"/>
    <cellStyle name="Notas 5 3 5" xfId="8521" xr:uid="{95004DCC-580E-4BEE-96BE-294328EC83A3}"/>
    <cellStyle name="Notas 5 3 6" xfId="4588" xr:uid="{E6FE41D1-4AA8-46AD-9A24-C6F0A011785A}"/>
    <cellStyle name="Notas 5 4" xfId="4051" xr:uid="{00000000-0005-0000-0000-0000D30F0000}"/>
    <cellStyle name="Notas 5 4 2" xfId="4052" xr:uid="{00000000-0005-0000-0000-0000D40F0000}"/>
    <cellStyle name="Notas 5 4 2 2" xfId="4053" xr:uid="{00000000-0005-0000-0000-0000D50F0000}"/>
    <cellStyle name="Notas 5 4 2 2 2" xfId="4054" xr:uid="{00000000-0005-0000-0000-0000D60F0000}"/>
    <cellStyle name="Notas 5 4 2 2 2 2" xfId="11845" xr:uid="{E8F83A8E-AF9E-4203-A53E-F1A072348003}"/>
    <cellStyle name="Notas 5 4 2 2 2 3" xfId="7914" xr:uid="{BC6701D4-5214-4E4C-97A7-893BAEF6F2D9}"/>
    <cellStyle name="Notas 5 4 2 2 3" xfId="9909" xr:uid="{C0DE3E9B-AB18-496E-8719-7DFB7764F118}"/>
    <cellStyle name="Notas 5 4 2 2 4" xfId="5977" xr:uid="{3A11AC5A-CF9E-4E16-BB91-98CF93133963}"/>
    <cellStyle name="Notas 5 4 2 3" xfId="4055" xr:uid="{00000000-0005-0000-0000-0000D70F0000}"/>
    <cellStyle name="Notas 5 4 2 3 2" xfId="10914" xr:uid="{C012C04A-C125-4966-AD54-29DB34655329}"/>
    <cellStyle name="Notas 5 4 2 3 3" xfId="6983" xr:uid="{0F56DBD6-B4B4-4A92-86BE-7F5FA42ED6E6}"/>
    <cellStyle name="Notas 5 4 2 4" xfId="8978" xr:uid="{959145CE-5B9A-404F-B563-3984A0D1645C}"/>
    <cellStyle name="Notas 5 4 2 5" xfId="5046" xr:uid="{18B5B685-FA71-459B-894B-E2CD4EC31459}"/>
    <cellStyle name="Notas 5 4 3" xfId="4056" xr:uid="{00000000-0005-0000-0000-0000D80F0000}"/>
    <cellStyle name="Notas 5 4 3 2" xfId="4057" xr:uid="{00000000-0005-0000-0000-0000D90F0000}"/>
    <cellStyle name="Notas 5 4 3 2 2" xfId="11389" xr:uid="{175DD44F-05F0-4F2C-A9ED-DD0CB19D4A01}"/>
    <cellStyle name="Notas 5 4 3 2 3" xfId="7458" xr:uid="{3CFD5151-6505-4292-874F-3687BBB6B0E7}"/>
    <cellStyle name="Notas 5 4 3 3" xfId="9453" xr:uid="{DD464C29-74B3-49DE-BD13-976C3926D214}"/>
    <cellStyle name="Notas 5 4 3 4" xfId="5521" xr:uid="{41214707-9ECE-402F-A09E-8972B72B67F0}"/>
    <cellStyle name="Notas 5 4 4" xfId="4058" xr:uid="{00000000-0005-0000-0000-0000DA0F0000}"/>
    <cellStyle name="Notas 5 4 4 2" xfId="10459" xr:uid="{DE60492D-AC70-4412-8F1C-A4506F126AE7}"/>
    <cellStyle name="Notas 5 4 4 3" xfId="6528" xr:uid="{BE1239B2-DF24-4516-B1CC-C86DA96FEE7A}"/>
    <cellStyle name="Notas 5 4 5" xfId="8522" xr:uid="{0FA7DBBB-8767-477D-A218-4383E341B4F0}"/>
    <cellStyle name="Notas 5 4 6" xfId="4589" xr:uid="{BD794FFC-E86B-465D-A513-9C13B3D6F18B}"/>
    <cellStyle name="Notas 5 5" xfId="4059" xr:uid="{00000000-0005-0000-0000-0000DB0F0000}"/>
    <cellStyle name="Notas 5 5 2" xfId="4060" xr:uid="{00000000-0005-0000-0000-0000DC0F0000}"/>
    <cellStyle name="Notas 5 5 2 2" xfId="4061" xr:uid="{00000000-0005-0000-0000-0000DD0F0000}"/>
    <cellStyle name="Notas 5 5 2 2 2" xfId="11840" xr:uid="{FF713868-BEE2-4587-92CB-6D8067769121}"/>
    <cellStyle name="Notas 5 5 2 2 3" xfId="7909" xr:uid="{1404CC03-8099-4D2A-89CE-4A85F6C80C23}"/>
    <cellStyle name="Notas 5 5 2 3" xfId="9904" xr:uid="{BA02F562-0809-4BB3-995D-16076FA5E916}"/>
    <cellStyle name="Notas 5 5 2 4" xfId="5972" xr:uid="{0C3198CE-4199-4690-AD28-1BD2DA661CFA}"/>
    <cellStyle name="Notas 5 5 3" xfId="4062" xr:uid="{00000000-0005-0000-0000-0000DE0F0000}"/>
    <cellStyle name="Notas 5 5 3 2" xfId="10909" xr:uid="{4381B874-3C15-4968-889F-819EAC86513F}"/>
    <cellStyle name="Notas 5 5 3 3" xfId="6978" xr:uid="{1353E43B-EF24-4695-981A-2A037C498A5E}"/>
    <cellStyle name="Notas 5 5 4" xfId="8973" xr:uid="{DBA7743F-6F40-45EC-A757-B83FD8D8A640}"/>
    <cellStyle name="Notas 5 5 5" xfId="5041" xr:uid="{94768DF1-36A3-4A98-ADC2-371F92463606}"/>
    <cellStyle name="Notas 5 6" xfId="4063" xr:uid="{00000000-0005-0000-0000-0000DF0F0000}"/>
    <cellStyle name="Notas 5 6 2" xfId="4064" xr:uid="{00000000-0005-0000-0000-0000E00F0000}"/>
    <cellStyle name="Notas 5 6 2 2" xfId="11384" xr:uid="{50A39C1D-3E47-4B4F-927C-0EA7D9127C92}"/>
    <cellStyle name="Notas 5 6 2 3" xfId="7453" xr:uid="{A17DF36A-F8FD-4C37-9DF1-C0ED3714E27C}"/>
    <cellStyle name="Notas 5 6 3" xfId="9448" xr:uid="{687A0E36-FFCD-42CB-82D8-E194A3A6A4D5}"/>
    <cellStyle name="Notas 5 6 4" xfId="5516" xr:uid="{68DD6D81-7CF8-408B-8FD3-717DCF1A0C36}"/>
    <cellStyle name="Notas 5 7" xfId="4065" xr:uid="{00000000-0005-0000-0000-0000E10F0000}"/>
    <cellStyle name="Notas 5 7 2" xfId="10454" xr:uid="{AAE1571D-1B9F-4F32-9AD4-6E4FFECF2AE1}"/>
    <cellStyle name="Notas 5 7 3" xfId="6523" xr:uid="{7CB8ACD2-CFE5-4D22-A694-C8BB5E6F7EF9}"/>
    <cellStyle name="Notas 5 8" xfId="8517" xr:uid="{05F840C8-5048-45B4-A201-DC41A4B16B47}"/>
    <cellStyle name="Notas 5 9" xfId="4584" xr:uid="{9550CC2B-38FD-415F-92A3-DF9B2628134C}"/>
    <cellStyle name="Notas 6" xfId="4066" xr:uid="{00000000-0005-0000-0000-0000E20F0000}"/>
    <cellStyle name="Notas 6 2" xfId="4067" xr:uid="{00000000-0005-0000-0000-0000E30F0000}"/>
    <cellStyle name="Notas 6 2 2" xfId="4068" xr:uid="{00000000-0005-0000-0000-0000E40F0000}"/>
    <cellStyle name="Notas 6 2 2 2" xfId="4069" xr:uid="{00000000-0005-0000-0000-0000E50F0000}"/>
    <cellStyle name="Notas 6 2 2 2 2" xfId="4070" xr:uid="{00000000-0005-0000-0000-0000E60F0000}"/>
    <cellStyle name="Notas 6 2 2 2 2 2" xfId="11847" xr:uid="{FD191F58-3EE3-48A4-987D-D51332149DDB}"/>
    <cellStyle name="Notas 6 2 2 2 2 3" xfId="7916" xr:uid="{81DAA460-1698-49B9-A6EC-875BF502C90C}"/>
    <cellStyle name="Notas 6 2 2 2 3" xfId="9911" xr:uid="{EE6D0FE8-476A-4B95-A1C4-77BBE122BE5F}"/>
    <cellStyle name="Notas 6 2 2 2 4" xfId="5979" xr:uid="{FE25B7D8-6567-40D3-A57B-9E348B41A3B7}"/>
    <cellStyle name="Notas 6 2 2 3" xfId="4071" xr:uid="{00000000-0005-0000-0000-0000E70F0000}"/>
    <cellStyle name="Notas 6 2 2 3 2" xfId="10916" xr:uid="{DC7BAD7C-D489-4DD0-B35F-FD1FED5BAF9D}"/>
    <cellStyle name="Notas 6 2 2 3 3" xfId="6985" xr:uid="{DA16C5E1-8B1B-406C-9B90-0AEBEF436BF1}"/>
    <cellStyle name="Notas 6 2 2 4" xfId="8980" xr:uid="{C6F7D184-D449-4F8F-B098-C28C612F1558}"/>
    <cellStyle name="Notas 6 2 2 5" xfId="5048" xr:uid="{0B307199-8A00-4E35-BE9B-8B6BF2427F21}"/>
    <cellStyle name="Notas 6 2 3" xfId="4072" xr:uid="{00000000-0005-0000-0000-0000E80F0000}"/>
    <cellStyle name="Notas 6 2 3 2" xfId="4073" xr:uid="{00000000-0005-0000-0000-0000E90F0000}"/>
    <cellStyle name="Notas 6 2 3 2 2" xfId="11391" xr:uid="{DC931E33-D58F-48FA-A7DA-C0DCCDC0171A}"/>
    <cellStyle name="Notas 6 2 3 2 3" xfId="7460" xr:uid="{7DF5E981-0B1E-4D4E-BD28-BAE989EE95E5}"/>
    <cellStyle name="Notas 6 2 3 3" xfId="9455" xr:uid="{E3DB1984-14D3-4071-A1C6-2C4BD6782BBB}"/>
    <cellStyle name="Notas 6 2 3 4" xfId="5523" xr:uid="{C26CE456-C6C9-4599-85B1-D6CB26E837A0}"/>
    <cellStyle name="Notas 6 2 4" xfId="4074" xr:uid="{00000000-0005-0000-0000-0000EA0F0000}"/>
    <cellStyle name="Notas 6 2 4 2" xfId="10461" xr:uid="{45B4E4D1-B945-4F33-A733-087DBB86723E}"/>
    <cellStyle name="Notas 6 2 4 3" xfId="6530" xr:uid="{2105701E-45DB-42B2-9961-67898B4E4116}"/>
    <cellStyle name="Notas 6 2 5" xfId="8524" xr:uid="{E87F481D-24A7-434A-BC2C-DF7290F7D10F}"/>
    <cellStyle name="Notas 6 2 6" xfId="4591" xr:uid="{4B43DC41-70E3-4FF8-B97E-C2C66C6BD9FF}"/>
    <cellStyle name="Notas 6 3" xfId="4075" xr:uid="{00000000-0005-0000-0000-0000EB0F0000}"/>
    <cellStyle name="Notas 6 3 2" xfId="4076" xr:uid="{00000000-0005-0000-0000-0000EC0F0000}"/>
    <cellStyle name="Notas 6 3 2 2" xfId="4077" xr:uid="{00000000-0005-0000-0000-0000ED0F0000}"/>
    <cellStyle name="Notas 6 3 2 2 2" xfId="4078" xr:uid="{00000000-0005-0000-0000-0000EE0F0000}"/>
    <cellStyle name="Notas 6 3 2 2 2 2" xfId="11848" xr:uid="{0B399B26-91D1-4176-B576-CB4B6A301014}"/>
    <cellStyle name="Notas 6 3 2 2 2 3" xfId="7917" xr:uid="{E574F54C-CD50-4679-918F-7AB2C3A17F94}"/>
    <cellStyle name="Notas 6 3 2 2 3" xfId="9912" xr:uid="{15A49CD7-F68A-4D17-8839-9CEBE8F1F119}"/>
    <cellStyle name="Notas 6 3 2 2 4" xfId="5980" xr:uid="{C7AD98D6-5ECE-4519-9C9A-5DCA13822286}"/>
    <cellStyle name="Notas 6 3 2 3" xfId="4079" xr:uid="{00000000-0005-0000-0000-0000EF0F0000}"/>
    <cellStyle name="Notas 6 3 2 3 2" xfId="10917" xr:uid="{670B6F1C-870A-49AF-8B93-60E25C3FAF2B}"/>
    <cellStyle name="Notas 6 3 2 3 3" xfId="6986" xr:uid="{9CB3E91C-188E-4C81-ADC3-C260B40D2562}"/>
    <cellStyle name="Notas 6 3 2 4" xfId="8981" xr:uid="{62BE69BB-DEF3-4C8C-9D33-35E86E88154C}"/>
    <cellStyle name="Notas 6 3 2 5" xfId="5049" xr:uid="{2D09BCA6-2EFB-4DBC-95F2-4F691387835E}"/>
    <cellStyle name="Notas 6 3 3" xfId="4080" xr:uid="{00000000-0005-0000-0000-0000F00F0000}"/>
    <cellStyle name="Notas 6 3 3 2" xfId="4081" xr:uid="{00000000-0005-0000-0000-0000F10F0000}"/>
    <cellStyle name="Notas 6 3 3 2 2" xfId="11392" xr:uid="{79FCD4FF-5F4B-4F32-8C4E-95247698D82A}"/>
    <cellStyle name="Notas 6 3 3 2 3" xfId="7461" xr:uid="{49EA8B63-C1D7-4C76-B21E-9B6560952F17}"/>
    <cellStyle name="Notas 6 3 3 3" xfId="9456" xr:uid="{DB63CFF9-ED2D-4D7C-8F75-2413998B3583}"/>
    <cellStyle name="Notas 6 3 3 4" xfId="5524" xr:uid="{57F57479-1612-4708-BAA8-98E8BAD243C6}"/>
    <cellStyle name="Notas 6 3 4" xfId="4082" xr:uid="{00000000-0005-0000-0000-0000F20F0000}"/>
    <cellStyle name="Notas 6 3 4 2" xfId="10462" xr:uid="{0C01EB9C-3359-4B46-A045-C5C99E5EE569}"/>
    <cellStyle name="Notas 6 3 4 3" xfId="6531" xr:uid="{2B5790A7-390E-447D-927A-9598475E6670}"/>
    <cellStyle name="Notas 6 3 5" xfId="8525" xr:uid="{0232DE1B-5987-4D11-A45F-719E08245649}"/>
    <cellStyle name="Notas 6 3 6" xfId="4592" xr:uid="{8A2C7CE7-3C82-422E-8E73-535BE962E0E0}"/>
    <cellStyle name="Notas 6 4" xfId="4083" xr:uid="{00000000-0005-0000-0000-0000F30F0000}"/>
    <cellStyle name="Notas 6 4 2" xfId="4084" xr:uid="{00000000-0005-0000-0000-0000F40F0000}"/>
    <cellStyle name="Notas 6 4 2 2" xfId="4085" xr:uid="{00000000-0005-0000-0000-0000F50F0000}"/>
    <cellStyle name="Notas 6 4 2 2 2" xfId="11846" xr:uid="{79E1CD13-F294-47ED-9B68-5A2401CAA2B1}"/>
    <cellStyle name="Notas 6 4 2 2 3" xfId="7915" xr:uid="{CA6D765F-F9BD-4D50-AF7E-0D3F32104E03}"/>
    <cellStyle name="Notas 6 4 2 3" xfId="9910" xr:uid="{3225714B-06EB-4CE6-B6C4-0F70EC183CA2}"/>
    <cellStyle name="Notas 6 4 2 4" xfId="5978" xr:uid="{A5E1D2AD-7897-46B4-94C6-81EC56CEE2BD}"/>
    <cellStyle name="Notas 6 4 3" xfId="4086" xr:uid="{00000000-0005-0000-0000-0000F60F0000}"/>
    <cellStyle name="Notas 6 4 3 2" xfId="10915" xr:uid="{A8C617F9-A5F6-4AE0-9CD2-42D348174E65}"/>
    <cellStyle name="Notas 6 4 3 3" xfId="6984" xr:uid="{34A9458B-7777-4992-9B12-A92B4716D4E6}"/>
    <cellStyle name="Notas 6 4 4" xfId="8979" xr:uid="{C43BCFAB-A54C-4A83-9AAD-5098DCA218B1}"/>
    <cellStyle name="Notas 6 4 5" xfId="5047" xr:uid="{F7725FA1-4BC5-4FC0-BE6F-961C1747387D}"/>
    <cellStyle name="Notas 6 5" xfId="4087" xr:uid="{00000000-0005-0000-0000-0000F70F0000}"/>
    <cellStyle name="Notas 6 5 2" xfId="4088" xr:uid="{00000000-0005-0000-0000-0000F80F0000}"/>
    <cellStyle name="Notas 6 5 2 2" xfId="11390" xr:uid="{4A9557E6-2240-40F9-A6A5-69576016640A}"/>
    <cellStyle name="Notas 6 5 2 3" xfId="7459" xr:uid="{10AE197F-134C-47AD-B1F1-AC1B3FAFEC66}"/>
    <cellStyle name="Notas 6 5 3" xfId="9454" xr:uid="{1A85F2BA-4DDD-46BB-8294-6A85E62C2B37}"/>
    <cellStyle name="Notas 6 5 4" xfId="5522" xr:uid="{7829342B-0255-4D0B-A958-3162BDB1BC8E}"/>
    <cellStyle name="Notas 6 6" xfId="4089" xr:uid="{00000000-0005-0000-0000-0000F90F0000}"/>
    <cellStyle name="Notas 6 6 2" xfId="10460" xr:uid="{21CE453C-60CD-465A-A2AF-86B64C9BDB7A}"/>
    <cellStyle name="Notas 6 6 3" xfId="6529" xr:uid="{D8324F3C-9790-4F76-B0B2-C62278AFCAB9}"/>
    <cellStyle name="Notas 6 7" xfId="8523" xr:uid="{9BB57F02-8A20-42C3-A2B1-7AB63A7BCD94}"/>
    <cellStyle name="Notas 6 8" xfId="4590" xr:uid="{5E34E424-52E0-49DA-9FB7-842108352032}"/>
    <cellStyle name="Notas 7" xfId="4090" xr:uid="{00000000-0005-0000-0000-0000FA0F0000}"/>
    <cellStyle name="Notas 7 2" xfId="4091" xr:uid="{00000000-0005-0000-0000-0000FB0F0000}"/>
    <cellStyle name="Notas 7 2 2" xfId="4092" xr:uid="{00000000-0005-0000-0000-0000FC0F0000}"/>
    <cellStyle name="Notas 7 2 2 2" xfId="4093" xr:uid="{00000000-0005-0000-0000-0000FD0F0000}"/>
    <cellStyle name="Notas 7 2 2 2 2" xfId="11849" xr:uid="{E9DC0024-2EE3-4DE0-9915-CDA343DC7D00}"/>
    <cellStyle name="Notas 7 2 2 2 3" xfId="7918" xr:uid="{5B6C06D4-102E-4CA3-B0A6-393C91DFB41C}"/>
    <cellStyle name="Notas 7 2 2 3" xfId="9913" xr:uid="{D0A996EA-B486-4C9F-AC07-096249384C8F}"/>
    <cellStyle name="Notas 7 2 2 4" xfId="5981" xr:uid="{3A372DDF-813A-4FFB-BFB0-787D7473CD02}"/>
    <cellStyle name="Notas 7 2 3" xfId="4094" xr:uid="{00000000-0005-0000-0000-0000FE0F0000}"/>
    <cellStyle name="Notas 7 2 3 2" xfId="10918" xr:uid="{A9E188C2-DBA8-44E4-A9D1-3D4895F8D502}"/>
    <cellStyle name="Notas 7 2 3 3" xfId="6987" xr:uid="{8807282C-0DC0-4AAB-BF7F-194438288A89}"/>
    <cellStyle name="Notas 7 2 4" xfId="8982" xr:uid="{B134157E-7BF1-48C2-BCE6-66CEA8F26971}"/>
    <cellStyle name="Notas 7 2 5" xfId="5050" xr:uid="{7B10E8EB-D654-46EC-9C6C-4840B6F7882C}"/>
    <cellStyle name="Notas 7 3" xfId="4095" xr:uid="{00000000-0005-0000-0000-0000FF0F0000}"/>
    <cellStyle name="Notas 7 3 2" xfId="4096" xr:uid="{00000000-0005-0000-0000-000000100000}"/>
    <cellStyle name="Notas 7 3 2 2" xfId="11393" xr:uid="{3ADFDB0C-D89A-47CE-921B-8C1FF6EFB104}"/>
    <cellStyle name="Notas 7 3 2 3" xfId="7462" xr:uid="{E3B87987-E46C-4017-B119-DC27472EED55}"/>
    <cellStyle name="Notas 7 3 3" xfId="9457" xr:uid="{7DD00C9B-01BF-493E-AC4A-8C12EF019502}"/>
    <cellStyle name="Notas 7 3 4" xfId="5525" xr:uid="{4BDD30F8-6612-443A-BEBF-11B039C773B5}"/>
    <cellStyle name="Notas 7 4" xfId="4097" xr:uid="{00000000-0005-0000-0000-000001100000}"/>
    <cellStyle name="Notas 7 4 2" xfId="10463" xr:uid="{50E0F602-5C78-42EE-BD79-4E76459F503A}"/>
    <cellStyle name="Notas 7 4 3" xfId="6532" xr:uid="{18500426-71DE-4913-B2BB-BB8A594C7BB6}"/>
    <cellStyle name="Notas 7 5" xfId="8526" xr:uid="{AA297478-7A72-47DA-A43D-D2AAA2AB6735}"/>
    <cellStyle name="Notas 7 6" xfId="4593" xr:uid="{CDBDDB27-1500-4B78-845B-68712B4238B9}"/>
    <cellStyle name="Notas 8" xfId="4098" xr:uid="{00000000-0005-0000-0000-000002100000}"/>
    <cellStyle name="Notas 8 2" xfId="4099" xr:uid="{00000000-0005-0000-0000-000003100000}"/>
    <cellStyle name="Notas 8 2 2" xfId="4100" xr:uid="{00000000-0005-0000-0000-000004100000}"/>
    <cellStyle name="Notas 8 2 2 2" xfId="4101" xr:uid="{00000000-0005-0000-0000-000005100000}"/>
    <cellStyle name="Notas 8 2 2 2 2" xfId="11850" xr:uid="{C5513D2B-98C4-45AC-B25A-0FE5279C4FF6}"/>
    <cellStyle name="Notas 8 2 2 2 3" xfId="7919" xr:uid="{8845252D-B233-4A47-A5EC-92682EA856F4}"/>
    <cellStyle name="Notas 8 2 2 3" xfId="9914" xr:uid="{24701B0A-0EB2-48E3-8B66-B4C4061EE4F4}"/>
    <cellStyle name="Notas 8 2 2 4" xfId="5982" xr:uid="{B25C7CD6-9120-4B6A-AFED-2DF474750B04}"/>
    <cellStyle name="Notas 8 2 3" xfId="4102" xr:uid="{00000000-0005-0000-0000-000006100000}"/>
    <cellStyle name="Notas 8 2 3 2" xfId="10919" xr:uid="{AC8A68C1-EF20-480C-B111-570BFA9C4D2F}"/>
    <cellStyle name="Notas 8 2 3 3" xfId="6988" xr:uid="{18D6E16F-02FB-4511-AB15-F6FAF7F6DF6D}"/>
    <cellStyle name="Notas 8 2 4" xfId="8983" xr:uid="{E664D15B-2318-4542-BE4D-1E7145C25B71}"/>
    <cellStyle name="Notas 8 2 5" xfId="5051" xr:uid="{17E8249D-99FB-4CBB-8572-27AF9027E1B4}"/>
    <cellStyle name="Notas 8 3" xfId="4103" xr:uid="{00000000-0005-0000-0000-000007100000}"/>
    <cellStyle name="Notas 8 3 2" xfId="4104" xr:uid="{00000000-0005-0000-0000-000008100000}"/>
    <cellStyle name="Notas 8 3 2 2" xfId="11394" xr:uid="{5D8FE179-EE88-436A-B825-F5994EEA3AC0}"/>
    <cellStyle name="Notas 8 3 2 3" xfId="7463" xr:uid="{3531C9EF-D616-4F8B-A0A1-856073E79380}"/>
    <cellStyle name="Notas 8 3 3" xfId="9458" xr:uid="{554E32CC-3CF4-45EA-B35C-033BBA6B91DF}"/>
    <cellStyle name="Notas 8 3 4" xfId="5526" xr:uid="{A6944A2D-5EC9-42C3-94DC-0666A8270F01}"/>
    <cellStyle name="Notas 8 4" xfId="4105" xr:uid="{00000000-0005-0000-0000-000009100000}"/>
    <cellStyle name="Notas 8 4 2" xfId="10464" xr:uid="{352FA8CA-2FDC-41A5-AA5E-9CA988F15524}"/>
    <cellStyle name="Notas 8 4 3" xfId="6533" xr:uid="{86533DE8-C65E-4477-BEC6-8DCE2C6FEFBF}"/>
    <cellStyle name="Notas 8 5" xfId="8527" xr:uid="{333C6B3A-CF49-4A7C-A3E3-598AD0D66062}"/>
    <cellStyle name="Notas 8 6" xfId="4594" xr:uid="{6396B6A2-0291-4895-AD0A-4CBA66C3183C}"/>
    <cellStyle name="Notas 9" xfId="4106" xr:uid="{00000000-0005-0000-0000-00000A100000}"/>
    <cellStyle name="Notas 9 2" xfId="4107" xr:uid="{00000000-0005-0000-0000-00000B100000}"/>
    <cellStyle name="Notas 9 2 2" xfId="4108" xr:uid="{00000000-0005-0000-0000-00000C100000}"/>
    <cellStyle name="Notas 9 2 2 2" xfId="11856" xr:uid="{C99D6AEE-8C82-4D8F-9B68-109B9BC56057}"/>
    <cellStyle name="Notas 9 2 2 3" xfId="7925" xr:uid="{43414FC5-C24C-4044-8D2C-A6F3C4A55F87}"/>
    <cellStyle name="Notas 9 2 3" xfId="9920" xr:uid="{DC391837-D58A-47E5-B3DC-F81DEBE2C3DD}"/>
    <cellStyle name="Notas 9 2 4" xfId="5988" xr:uid="{E7B22EB3-3123-4525-BA9E-9E14E6AAA90F}"/>
    <cellStyle name="Notas 9 3" xfId="4109" xr:uid="{00000000-0005-0000-0000-00000D100000}"/>
    <cellStyle name="Notas 9 3 2" xfId="10925" xr:uid="{0BE096AD-E7DF-410F-8056-4EFE651B5873}"/>
    <cellStyle name="Notas 9 3 3" xfId="6994" xr:uid="{BCAC463C-8325-4F27-896F-D864E3E3749F}"/>
    <cellStyle name="Notas 9 4" xfId="8989" xr:uid="{0A6E41D9-DE38-40CF-A0FB-BF00C68C7EE8}"/>
    <cellStyle name="Notas 9 5" xfId="5057" xr:uid="{03F45874-8586-413D-9D3E-7B619C12CE0A}"/>
    <cellStyle name="Porcentaje 2" xfId="4110" xr:uid="{00000000-0005-0000-0000-00000E100000}"/>
    <cellStyle name="Porcentaje 2 2" xfId="4111" xr:uid="{00000000-0005-0000-0000-00000F100000}"/>
    <cellStyle name="Porcentaje 2 3" xfId="4124" xr:uid="{427F8377-DECB-4763-A0D8-50A00A7E0363}"/>
    <cellStyle name="Salida" xfId="4112" builtinId="21" customBuiltin="1"/>
    <cellStyle name="Salida 2" xfId="4128" xr:uid="{143B7291-DB84-4A30-B8D7-855B5BE8FA7F}"/>
    <cellStyle name="SAPEditableDataCell" xfId="12025" xr:uid="{3A5E744D-D677-4FD4-9ACD-71D3D42C1810}"/>
    <cellStyle name="SAPMemberCell" xfId="12023" xr:uid="{7C770D94-BAF2-4879-8522-F21A4B823C98}"/>
    <cellStyle name="SAPReadonlyDataCell" xfId="12024" xr:uid="{C0EDA440-9412-469D-B0C6-C58B8EE7D806}"/>
    <cellStyle name="Texto de advertencia" xfId="4113" builtinId="11" customBuiltin="1"/>
    <cellStyle name="Texto de advertencia 2" xfId="4129" xr:uid="{6BC899B2-1EB5-441F-A245-7E1B722DE210}"/>
    <cellStyle name="Texto explicativo" xfId="4114" builtinId="53" customBuiltin="1"/>
    <cellStyle name="Texto explicativo 2" xfId="4130" xr:uid="{4C126766-D545-4F23-9FF4-375444D5F06D}"/>
    <cellStyle name="Título" xfId="4115" builtinId="15" customBuiltin="1"/>
    <cellStyle name="Título 2" xfId="4116" builtinId="17" customBuiltin="1"/>
    <cellStyle name="Título 2 2" xfId="4126" xr:uid="{1E483F12-D28E-4C14-B952-0FAC2FD390C0}"/>
    <cellStyle name="Título 3" xfId="4117" builtinId="18" customBuiltin="1"/>
    <cellStyle name="Título 3 2" xfId="4127" xr:uid="{B0F3681E-C749-4049-AE63-19FBCA60B8E4}"/>
    <cellStyle name="Título 4" xfId="4118" xr:uid="{00000000-0005-0000-0000-000016100000}"/>
    <cellStyle name="Título 4 2" xfId="6022" xr:uid="{7065EF20-8717-4A6A-92FA-DAEB00CC49C0}"/>
    <cellStyle name="Título 5" xfId="4119" xr:uid="{00000000-0005-0000-0000-000017100000}"/>
    <cellStyle name="Título 5 2" xfId="4595" xr:uid="{A10ADDFF-0440-45F0-A278-C431A15DAEEB}"/>
    <cellStyle name="Título 6" xfId="4120" xr:uid="{00000000-0005-0000-0000-000018100000}"/>
    <cellStyle name="Título 7" xfId="4125" xr:uid="{DDDD7D06-A38A-469E-A731-31868E24AD8A}"/>
    <cellStyle name="Total" xfId="4121" builtinId="25" customBuiltin="1"/>
    <cellStyle name="Total 2" xfId="4131" xr:uid="{22D7B269-3296-4E4D-9479-84E2EEC89D8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2:FB378"/>
  <sheetViews>
    <sheetView tabSelected="1" topLeftCell="E1" zoomScale="70" zoomScaleNormal="70" workbookViewId="0">
      <selection activeCell="I222" sqref="I222"/>
    </sheetView>
  </sheetViews>
  <sheetFormatPr baseColWidth="10" defaultColWidth="13.85546875" defaultRowHeight="12.75" x14ac:dyDescent="0.2"/>
  <cols>
    <col min="1" max="1" width="3.5703125" style="1" customWidth="1"/>
    <col min="2" max="2" width="31.140625" style="1" bestFit="1" customWidth="1"/>
    <col min="3" max="3" width="12.42578125" style="1" customWidth="1"/>
    <col min="4" max="4" width="54.42578125" style="1" customWidth="1"/>
    <col min="5" max="5" width="25.5703125" style="2" customWidth="1"/>
    <col min="6" max="6" width="19" style="2" customWidth="1"/>
    <col min="7" max="7" width="20.140625" style="2" customWidth="1"/>
    <col min="8" max="9" width="19.42578125" style="2" customWidth="1"/>
    <col min="10" max="10" width="20.85546875" style="2" customWidth="1"/>
    <col min="11" max="11" width="20.140625" style="2" customWidth="1"/>
    <col min="12" max="13" width="19.42578125" style="2" customWidth="1"/>
    <col min="14" max="14" width="22.5703125" style="2" customWidth="1"/>
    <col min="15" max="15" width="21" style="2" customWidth="1"/>
    <col min="16" max="16" width="20.140625" style="5" customWidth="1"/>
    <col min="17" max="17" width="21.140625" style="2" bestFit="1" customWidth="1"/>
    <col min="18" max="18" width="21.5703125" style="2" customWidth="1"/>
    <col min="19" max="19" width="21.42578125" style="4" customWidth="1"/>
    <col min="20" max="20" width="22.42578125" style="2" bestFit="1" customWidth="1"/>
    <col min="21" max="21" width="22.140625" style="1" bestFit="1" customWidth="1"/>
    <col min="22" max="22" width="17.85546875" style="1" customWidth="1"/>
    <col min="23" max="16384" width="13.85546875" style="1"/>
  </cols>
  <sheetData>
    <row r="2" spans="2:22" ht="15" x14ac:dyDescent="0.2">
      <c r="K2" s="3"/>
      <c r="L2" s="4"/>
    </row>
    <row r="3" spans="2:22" ht="18" x14ac:dyDescent="0.25">
      <c r="D3" s="6" t="s">
        <v>26</v>
      </c>
      <c r="E3" s="7">
        <v>2022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T3" s="4"/>
      <c r="U3" s="8"/>
      <c r="V3" s="8"/>
    </row>
    <row r="4" spans="2:22" ht="18" x14ac:dyDescent="0.25">
      <c r="D4" s="6"/>
      <c r="E4" s="9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T4" s="4"/>
      <c r="U4" s="8"/>
      <c r="V4" s="10"/>
    </row>
    <row r="5" spans="2:22" ht="18" x14ac:dyDescent="0.2">
      <c r="D5" s="6" t="s">
        <v>30</v>
      </c>
      <c r="E5" s="160" t="s">
        <v>29</v>
      </c>
      <c r="F5" s="160"/>
      <c r="G5" s="160"/>
      <c r="H5" s="160"/>
      <c r="L5" s="4"/>
      <c r="N5" s="11"/>
      <c r="P5" s="12"/>
      <c r="R5" s="4"/>
      <c r="T5" s="4"/>
      <c r="U5" s="8"/>
      <c r="V5" s="10"/>
    </row>
    <row r="6" spans="2:22" ht="14.25" x14ac:dyDescent="0.2">
      <c r="B6" s="13"/>
      <c r="C6" s="13"/>
      <c r="D6" s="13"/>
      <c r="E6" s="14"/>
      <c r="M6" s="4"/>
      <c r="R6" s="4"/>
      <c r="T6" s="4"/>
      <c r="U6" s="15"/>
      <c r="V6" s="15"/>
    </row>
    <row r="7" spans="2:22" s="22" customFormat="1" ht="15" x14ac:dyDescent="0.2">
      <c r="B7" s="23" t="s">
        <v>28</v>
      </c>
      <c r="C7" s="23" t="s">
        <v>88</v>
      </c>
      <c r="D7" s="28" t="s">
        <v>0</v>
      </c>
      <c r="E7" s="24" t="s">
        <v>19</v>
      </c>
      <c r="F7" s="24" t="s">
        <v>1</v>
      </c>
      <c r="G7" s="24" t="s">
        <v>2</v>
      </c>
      <c r="H7" s="24" t="s">
        <v>3</v>
      </c>
      <c r="I7" s="24" t="s">
        <v>4</v>
      </c>
      <c r="J7" s="24" t="s">
        <v>5</v>
      </c>
      <c r="K7" s="24" t="s">
        <v>6</v>
      </c>
      <c r="L7" s="24" t="s">
        <v>7</v>
      </c>
      <c r="M7" s="24" t="s">
        <v>8</v>
      </c>
      <c r="N7" s="24" t="s">
        <v>9</v>
      </c>
      <c r="O7" s="24" t="s">
        <v>10</v>
      </c>
      <c r="P7" s="24" t="s">
        <v>11</v>
      </c>
      <c r="Q7" s="152" t="s">
        <v>12</v>
      </c>
      <c r="R7" s="24" t="s">
        <v>13</v>
      </c>
      <c r="S7" s="24" t="s">
        <v>14</v>
      </c>
      <c r="T7" s="24" t="s">
        <v>25</v>
      </c>
      <c r="U7" s="27"/>
    </row>
    <row r="8" spans="2:22" ht="15" hidden="1" x14ac:dyDescent="0.25">
      <c r="B8" s="16"/>
      <c r="C8" s="16"/>
      <c r="D8" s="17"/>
      <c r="E8" s="18"/>
      <c r="F8" s="18"/>
      <c r="G8" s="18"/>
      <c r="H8" s="18"/>
      <c r="I8" s="18"/>
      <c r="J8" s="19"/>
      <c r="K8" s="18"/>
      <c r="L8" s="20"/>
      <c r="M8" s="18"/>
      <c r="N8" s="18"/>
      <c r="O8" s="18"/>
      <c r="P8" s="18"/>
      <c r="Q8" s="18"/>
      <c r="R8" s="18"/>
      <c r="S8" s="18"/>
      <c r="T8" s="21"/>
    </row>
    <row r="9" spans="2:22" s="22" customFormat="1" ht="15" x14ac:dyDescent="0.2">
      <c r="B9" s="23"/>
      <c r="C9" s="23"/>
      <c r="D9" s="28" t="s">
        <v>15</v>
      </c>
      <c r="E9" s="24">
        <f t="shared" ref="E9:T9" si="0">+E10+E154</f>
        <v>398107164741</v>
      </c>
      <c r="F9" s="24">
        <f t="shared" si="0"/>
        <v>1200956393.3333333</v>
      </c>
      <c r="G9" s="24">
        <f t="shared" si="0"/>
        <v>2202625005</v>
      </c>
      <c r="H9" s="24">
        <f t="shared" si="0"/>
        <v>4253277026</v>
      </c>
      <c r="I9" s="24">
        <f t="shared" si="0"/>
        <v>4226504639</v>
      </c>
      <c r="J9" s="24">
        <f t="shared" si="0"/>
        <v>5657093088</v>
      </c>
      <c r="K9" s="24">
        <f t="shared" si="0"/>
        <v>91939891363</v>
      </c>
      <c r="L9" s="24">
        <f t="shared" si="0"/>
        <v>24661413629</v>
      </c>
      <c r="M9" s="24">
        <f t="shared" si="0"/>
        <v>27753012124</v>
      </c>
      <c r="N9" s="24">
        <f t="shared" si="0"/>
        <v>6367958982</v>
      </c>
      <c r="O9" s="24">
        <f t="shared" si="0"/>
        <v>47749028790</v>
      </c>
      <c r="P9" s="24">
        <f t="shared" si="0"/>
        <v>26869718763</v>
      </c>
      <c r="Q9" s="24">
        <f t="shared" si="0"/>
        <v>62417597701</v>
      </c>
      <c r="R9" s="24">
        <f t="shared" si="0"/>
        <v>305299077503.33331</v>
      </c>
      <c r="S9" s="24">
        <f t="shared" si="0"/>
        <v>92808087237.666672</v>
      </c>
      <c r="T9" s="24">
        <f t="shared" si="0"/>
        <v>398107164741</v>
      </c>
      <c r="U9" s="27"/>
    </row>
    <row r="10" spans="2:22" s="22" customFormat="1" ht="15" x14ac:dyDescent="0.2">
      <c r="B10" s="23"/>
      <c r="C10" s="23"/>
      <c r="D10" s="28" t="s">
        <v>16</v>
      </c>
      <c r="E10" s="24">
        <f>+E11+E53+E151</f>
        <v>242012527000</v>
      </c>
      <c r="F10" s="24">
        <f>+F11+F53+F151</f>
        <v>842191156</v>
      </c>
      <c r="G10" s="24">
        <f t="shared" ref="G10:R10" si="1">+G11+G53+G151</f>
        <v>1149440963</v>
      </c>
      <c r="H10" s="24">
        <f t="shared" si="1"/>
        <v>1361968776</v>
      </c>
      <c r="I10" s="24">
        <f t="shared" si="1"/>
        <v>1481504857</v>
      </c>
      <c r="J10" s="24">
        <f t="shared" si="1"/>
        <v>1730290913</v>
      </c>
      <c r="K10" s="24">
        <f t="shared" si="1"/>
        <v>87750713297</v>
      </c>
      <c r="L10" s="24">
        <f t="shared" si="1"/>
        <v>20525656087</v>
      </c>
      <c r="M10" s="24">
        <f t="shared" si="1"/>
        <v>20383360613</v>
      </c>
      <c r="N10" s="24">
        <f t="shared" si="1"/>
        <v>1572450752</v>
      </c>
      <c r="O10" s="24">
        <f t="shared" si="1"/>
        <v>40383762523</v>
      </c>
      <c r="P10" s="24">
        <f t="shared" si="1"/>
        <v>20573662162</v>
      </c>
      <c r="Q10" s="24">
        <f t="shared" si="1"/>
        <v>39299610010</v>
      </c>
      <c r="R10" s="24">
        <f t="shared" si="1"/>
        <v>237054612109</v>
      </c>
      <c r="S10" s="24">
        <f t="shared" ref="S10" si="2">+S11+S53+S151</f>
        <v>4957914891</v>
      </c>
      <c r="T10" s="24">
        <f t="shared" ref="T10" si="3">+T11+T53+T151</f>
        <v>242012527000</v>
      </c>
      <c r="U10" s="27"/>
    </row>
    <row r="11" spans="2:22" s="22" customFormat="1" ht="15" x14ac:dyDescent="0.2">
      <c r="B11" s="29"/>
      <c r="C11" s="29"/>
      <c r="D11" s="30" t="s">
        <v>51</v>
      </c>
      <c r="E11" s="25">
        <f>+SUM(E12:E36)+SUM(E38:E52)</f>
        <v>18163190000</v>
      </c>
      <c r="F11" s="25">
        <f t="shared" ref="F11:R11" si="4">+SUM(F12:F36)+SUM(F38:F52)</f>
        <v>820791156</v>
      </c>
      <c r="G11" s="25">
        <f t="shared" si="4"/>
        <v>1081627303</v>
      </c>
      <c r="H11" s="25">
        <f t="shared" si="4"/>
        <v>1146373606</v>
      </c>
      <c r="I11" s="25">
        <f t="shared" si="4"/>
        <v>1268327147</v>
      </c>
      <c r="J11" s="25">
        <f>+SUM(J12:J36)+SUM(J38:J52)</f>
        <v>1323255880</v>
      </c>
      <c r="K11" s="25">
        <f t="shared" si="4"/>
        <v>2126808747</v>
      </c>
      <c r="L11" s="25">
        <f t="shared" si="4"/>
        <v>1269205071</v>
      </c>
      <c r="M11" s="25">
        <f t="shared" si="4"/>
        <v>1150787268</v>
      </c>
      <c r="N11" s="25">
        <f t="shared" si="4"/>
        <v>1207554219</v>
      </c>
      <c r="O11" s="25">
        <f t="shared" si="4"/>
        <v>1156007300</v>
      </c>
      <c r="P11" s="25">
        <f t="shared" si="4"/>
        <v>1223605429</v>
      </c>
      <c r="Q11" s="25">
        <f t="shared" si="4"/>
        <v>3604413979</v>
      </c>
      <c r="R11" s="25">
        <f t="shared" si="4"/>
        <v>17378757105</v>
      </c>
      <c r="S11" s="25">
        <f t="shared" ref="S11" si="5">+SUM(S12:S36)+SUM(S38:S52)</f>
        <v>784432895</v>
      </c>
      <c r="T11" s="25">
        <f t="shared" ref="T11" si="6">+SUM(T12:T36)+SUM(T38:T52)</f>
        <v>18163190000</v>
      </c>
      <c r="U11" s="27"/>
    </row>
    <row r="12" spans="2:22" ht="15" x14ac:dyDescent="0.25">
      <c r="B12" s="112" t="s">
        <v>308</v>
      </c>
      <c r="C12" s="31" t="s">
        <v>89</v>
      </c>
      <c r="D12" s="109" t="s">
        <v>142</v>
      </c>
      <c r="E12" s="110">
        <v>7268506000</v>
      </c>
      <c r="F12" s="32">
        <v>508848763</v>
      </c>
      <c r="G12" s="32">
        <v>550522563</v>
      </c>
      <c r="H12" s="32">
        <v>550282917</v>
      </c>
      <c r="I12" s="32">
        <v>690682835</v>
      </c>
      <c r="J12" s="32">
        <v>640580368</v>
      </c>
      <c r="K12" s="32">
        <v>550782220</v>
      </c>
      <c r="L12" s="110">
        <v>594591546</v>
      </c>
      <c r="M12" s="110">
        <v>567255745</v>
      </c>
      <c r="N12" s="32">
        <v>552799797</v>
      </c>
      <c r="O12" s="32">
        <v>583705323</v>
      </c>
      <c r="P12" s="32">
        <v>606742414</v>
      </c>
      <c r="Q12" s="32">
        <v>627209256</v>
      </c>
      <c r="R12" s="33">
        <f>SUM(F12:Q12)</f>
        <v>7024003747</v>
      </c>
      <c r="S12" s="33">
        <f t="shared" ref="S12" si="7">+E12-R12</f>
        <v>244502253</v>
      </c>
      <c r="T12" s="33">
        <f t="shared" ref="T12" si="8">+R12+S12</f>
        <v>7268506000</v>
      </c>
      <c r="U12" s="15"/>
    </row>
    <row r="13" spans="2:22" ht="15" x14ac:dyDescent="0.25">
      <c r="B13" s="112" t="s">
        <v>309</v>
      </c>
      <c r="C13" s="31" t="s">
        <v>89</v>
      </c>
      <c r="D13" s="109" t="s">
        <v>143</v>
      </c>
      <c r="E13" s="110">
        <v>90945249</v>
      </c>
      <c r="F13" s="32">
        <v>0</v>
      </c>
      <c r="G13" s="32">
        <v>3796337</v>
      </c>
      <c r="H13" s="32">
        <v>4025877</v>
      </c>
      <c r="I13" s="32">
        <v>6963205</v>
      </c>
      <c r="J13" s="32">
        <v>6823578</v>
      </c>
      <c r="K13" s="32">
        <v>7804861</v>
      </c>
      <c r="L13" s="110">
        <v>8160821</v>
      </c>
      <c r="M13" s="110">
        <v>6786320</v>
      </c>
      <c r="N13" s="32">
        <v>7118206</v>
      </c>
      <c r="O13" s="32">
        <v>8584322</v>
      </c>
      <c r="P13" s="32">
        <v>8080505</v>
      </c>
      <c r="Q13" s="32">
        <v>9152343</v>
      </c>
      <c r="R13" s="33">
        <f t="shared" ref="R13:R52" si="9">SUM(F13:Q13)</f>
        <v>77296375</v>
      </c>
      <c r="S13" s="33">
        <f t="shared" ref="S13:S36" si="10">+E13-R13</f>
        <v>13648874</v>
      </c>
      <c r="T13" s="33">
        <f t="shared" ref="T13:T36" si="11">+R13+S13</f>
        <v>90945249</v>
      </c>
      <c r="U13" s="15"/>
    </row>
    <row r="14" spans="2:22" ht="15" x14ac:dyDescent="0.25">
      <c r="B14" s="112" t="s">
        <v>310</v>
      </c>
      <c r="C14" s="31" t="s">
        <v>89</v>
      </c>
      <c r="D14" s="109" t="s">
        <v>144</v>
      </c>
      <c r="E14" s="110">
        <v>557045000</v>
      </c>
      <c r="F14" s="32">
        <v>42257243</v>
      </c>
      <c r="G14" s="32">
        <v>44340223</v>
      </c>
      <c r="H14" s="32">
        <v>41908485</v>
      </c>
      <c r="I14" s="32">
        <v>54606593</v>
      </c>
      <c r="J14" s="32">
        <v>47093869</v>
      </c>
      <c r="K14" s="32">
        <v>47050267</v>
      </c>
      <c r="L14" s="110">
        <v>44688290</v>
      </c>
      <c r="M14" s="110">
        <v>44335623</v>
      </c>
      <c r="N14" s="32">
        <v>42534332</v>
      </c>
      <c r="O14" s="32">
        <v>48959012</v>
      </c>
      <c r="P14" s="32">
        <v>48077458</v>
      </c>
      <c r="Q14" s="32">
        <v>43415571</v>
      </c>
      <c r="R14" s="33">
        <f t="shared" si="9"/>
        <v>549266966</v>
      </c>
      <c r="S14" s="33">
        <f t="shared" si="10"/>
        <v>7778034</v>
      </c>
      <c r="T14" s="33">
        <f t="shared" si="11"/>
        <v>557045000</v>
      </c>
      <c r="U14" s="15"/>
    </row>
    <row r="15" spans="2:22" ht="15" x14ac:dyDescent="0.25">
      <c r="B15" s="112" t="s">
        <v>311</v>
      </c>
      <c r="C15" s="31" t="s">
        <v>89</v>
      </c>
      <c r="D15" s="109" t="s">
        <v>145</v>
      </c>
      <c r="E15" s="110">
        <v>9141000</v>
      </c>
      <c r="F15" s="32">
        <v>422768</v>
      </c>
      <c r="G15" s="32">
        <v>488333</v>
      </c>
      <c r="H15" s="32">
        <v>474768</v>
      </c>
      <c r="I15" s="32">
        <v>461203</v>
      </c>
      <c r="J15" s="32">
        <v>628026</v>
      </c>
      <c r="K15" s="32">
        <v>493192</v>
      </c>
      <c r="L15" s="110">
        <v>468018</v>
      </c>
      <c r="M15" s="110">
        <v>436494</v>
      </c>
      <c r="N15" s="32">
        <v>567444</v>
      </c>
      <c r="O15" s="32">
        <v>581992</v>
      </c>
      <c r="P15" s="32">
        <v>727491</v>
      </c>
      <c r="Q15" s="32">
        <v>712940</v>
      </c>
      <c r="R15" s="33">
        <f t="shared" si="9"/>
        <v>6462669</v>
      </c>
      <c r="S15" s="33">
        <f t="shared" si="10"/>
        <v>2678331</v>
      </c>
      <c r="T15" s="33">
        <f t="shared" si="11"/>
        <v>9141000</v>
      </c>
      <c r="U15" s="15"/>
    </row>
    <row r="16" spans="2:22" ht="15" x14ac:dyDescent="0.25">
      <c r="B16" s="112" t="s">
        <v>312</v>
      </c>
      <c r="C16" s="31" t="s">
        <v>89</v>
      </c>
      <c r="D16" s="109" t="s">
        <v>146</v>
      </c>
      <c r="E16" s="110">
        <v>14718000</v>
      </c>
      <c r="F16" s="32">
        <v>1562366</v>
      </c>
      <c r="G16" s="32">
        <v>1652125</v>
      </c>
      <c r="H16" s="32">
        <v>1441215</v>
      </c>
      <c r="I16" s="32">
        <v>445254</v>
      </c>
      <c r="J16" s="32">
        <v>812392</v>
      </c>
      <c r="K16" s="32">
        <v>765523</v>
      </c>
      <c r="L16" s="110">
        <v>753806</v>
      </c>
      <c r="M16" s="110">
        <v>703032</v>
      </c>
      <c r="N16" s="32">
        <v>910037</v>
      </c>
      <c r="O16" s="32">
        <v>906130</v>
      </c>
      <c r="P16" s="32">
        <v>1140474</v>
      </c>
      <c r="Q16" s="32">
        <v>1148285</v>
      </c>
      <c r="R16" s="33">
        <f t="shared" si="9"/>
        <v>12240639</v>
      </c>
      <c r="S16" s="33">
        <f t="shared" si="10"/>
        <v>2477361</v>
      </c>
      <c r="T16" s="33">
        <f t="shared" si="11"/>
        <v>14718000</v>
      </c>
      <c r="U16" s="15"/>
    </row>
    <row r="17" spans="2:21" ht="15" x14ac:dyDescent="0.25">
      <c r="B17" s="112" t="s">
        <v>313</v>
      </c>
      <c r="C17" s="31" t="s">
        <v>89</v>
      </c>
      <c r="D17" s="109" t="s">
        <v>147</v>
      </c>
      <c r="E17" s="110">
        <v>220593403</v>
      </c>
      <c r="F17" s="32">
        <v>43488273</v>
      </c>
      <c r="G17" s="32">
        <v>20879674</v>
      </c>
      <c r="H17" s="32">
        <v>6540217</v>
      </c>
      <c r="I17" s="32">
        <v>11313027</v>
      </c>
      <c r="J17" s="32">
        <v>8765319</v>
      </c>
      <c r="K17" s="32">
        <v>9649644</v>
      </c>
      <c r="L17" s="110">
        <v>13881049</v>
      </c>
      <c r="M17" s="110">
        <v>6869566</v>
      </c>
      <c r="N17" s="32">
        <v>11682768</v>
      </c>
      <c r="O17" s="32">
        <v>9561690</v>
      </c>
      <c r="P17" s="32">
        <v>65624150</v>
      </c>
      <c r="Q17" s="32">
        <v>10489688</v>
      </c>
      <c r="R17" s="33">
        <f t="shared" si="9"/>
        <v>218745065</v>
      </c>
      <c r="S17" s="33">
        <f t="shared" si="10"/>
        <v>1848338</v>
      </c>
      <c r="T17" s="33">
        <f t="shared" si="11"/>
        <v>220593403</v>
      </c>
      <c r="U17" s="15"/>
    </row>
    <row r="18" spans="2:21" ht="15" x14ac:dyDescent="0.25">
      <c r="B18" s="112" t="s">
        <v>314</v>
      </c>
      <c r="C18" s="31" t="s">
        <v>89</v>
      </c>
      <c r="D18" s="109" t="s">
        <v>148</v>
      </c>
      <c r="E18" s="110">
        <v>1027616000</v>
      </c>
      <c r="F18" s="32">
        <v>0</v>
      </c>
      <c r="G18" s="32">
        <v>0</v>
      </c>
      <c r="H18" s="32">
        <v>627453</v>
      </c>
      <c r="I18" s="32">
        <v>0</v>
      </c>
      <c r="J18" s="32">
        <v>3318773</v>
      </c>
      <c r="K18" s="32">
        <v>0</v>
      </c>
      <c r="L18" s="110">
        <v>0</v>
      </c>
      <c r="M18" s="110">
        <v>4850233</v>
      </c>
      <c r="N18" s="32">
        <v>19722019</v>
      </c>
      <c r="O18" s="32">
        <v>2840673</v>
      </c>
      <c r="P18" s="32">
        <v>0</v>
      </c>
      <c r="Q18" s="32">
        <v>922611622</v>
      </c>
      <c r="R18" s="33">
        <f t="shared" si="9"/>
        <v>953970773</v>
      </c>
      <c r="S18" s="33">
        <f t="shared" si="10"/>
        <v>73645227</v>
      </c>
      <c r="T18" s="33">
        <f t="shared" si="11"/>
        <v>1027616000</v>
      </c>
      <c r="U18" s="15"/>
    </row>
    <row r="19" spans="2:21" ht="15" x14ac:dyDescent="0.25">
      <c r="B19" s="112" t="s">
        <v>315</v>
      </c>
      <c r="C19" s="31" t="s">
        <v>89</v>
      </c>
      <c r="D19" s="109" t="s">
        <v>149</v>
      </c>
      <c r="E19" s="110">
        <v>489679000</v>
      </c>
      <c r="F19" s="32">
        <v>4508365</v>
      </c>
      <c r="G19" s="32">
        <v>17129017</v>
      </c>
      <c r="H19" s="32">
        <v>59297353</v>
      </c>
      <c r="I19" s="32">
        <v>29600103</v>
      </c>
      <c r="J19" s="32">
        <v>73992549</v>
      </c>
      <c r="K19" s="32">
        <v>16844126</v>
      </c>
      <c r="L19" s="110">
        <v>54270631</v>
      </c>
      <c r="M19" s="110">
        <v>38777608</v>
      </c>
      <c r="N19" s="32">
        <v>50702283</v>
      </c>
      <c r="O19" s="32">
        <v>31162541</v>
      </c>
      <c r="P19" s="32">
        <v>25861761</v>
      </c>
      <c r="Q19" s="32">
        <v>65041829</v>
      </c>
      <c r="R19" s="33">
        <f t="shared" si="9"/>
        <v>467188166</v>
      </c>
      <c r="S19" s="33">
        <f t="shared" si="10"/>
        <v>22490834</v>
      </c>
      <c r="T19" s="33">
        <f t="shared" si="11"/>
        <v>489679000</v>
      </c>
      <c r="U19" s="15"/>
    </row>
    <row r="20" spans="2:21" ht="15" x14ac:dyDescent="0.25">
      <c r="B20" s="112" t="s">
        <v>316</v>
      </c>
      <c r="C20" s="31" t="s">
        <v>89</v>
      </c>
      <c r="D20" s="109" t="s">
        <v>150</v>
      </c>
      <c r="E20" s="110">
        <v>2410974009</v>
      </c>
      <c r="F20" s="32">
        <v>170679616</v>
      </c>
      <c r="G20" s="32">
        <v>180051904</v>
      </c>
      <c r="H20" s="32">
        <v>173910108</v>
      </c>
      <c r="I20" s="32">
        <v>220867004</v>
      </c>
      <c r="J20" s="32">
        <v>184323440</v>
      </c>
      <c r="K20" s="32">
        <v>181530177</v>
      </c>
      <c r="L20" s="110">
        <v>178843850</v>
      </c>
      <c r="M20" s="110">
        <v>178445078</v>
      </c>
      <c r="N20" s="32">
        <v>175624833</v>
      </c>
      <c r="O20" s="32">
        <v>184624869</v>
      </c>
      <c r="P20" s="32">
        <v>194228383</v>
      </c>
      <c r="Q20" s="32">
        <v>193942113</v>
      </c>
      <c r="R20" s="33">
        <f t="shared" si="9"/>
        <v>2217071375</v>
      </c>
      <c r="S20" s="33">
        <f t="shared" si="10"/>
        <v>193902634</v>
      </c>
      <c r="T20" s="33">
        <f t="shared" si="11"/>
        <v>2410974009</v>
      </c>
      <c r="U20" s="15"/>
    </row>
    <row r="21" spans="2:21" ht="15" x14ac:dyDescent="0.25">
      <c r="B21" s="112" t="s">
        <v>317</v>
      </c>
      <c r="C21" s="31" t="s">
        <v>89</v>
      </c>
      <c r="D21" s="109" t="s">
        <v>151</v>
      </c>
      <c r="E21" s="110">
        <v>1047702372</v>
      </c>
      <c r="F21" s="32">
        <v>0</v>
      </c>
      <c r="G21" s="32">
        <v>0</v>
      </c>
      <c r="H21" s="32">
        <v>0</v>
      </c>
      <c r="I21" s="32">
        <v>0</v>
      </c>
      <c r="J21" s="32">
        <v>5772080</v>
      </c>
      <c r="K21" s="32">
        <v>1026757370</v>
      </c>
      <c r="L21" s="110">
        <v>2745025</v>
      </c>
      <c r="M21" s="110">
        <v>0</v>
      </c>
      <c r="N21" s="32">
        <v>0</v>
      </c>
      <c r="O21" s="32">
        <v>0</v>
      </c>
      <c r="P21" s="32">
        <v>0</v>
      </c>
      <c r="Q21" s="32">
        <v>0</v>
      </c>
      <c r="R21" s="33">
        <f t="shared" si="9"/>
        <v>1035274475</v>
      </c>
      <c r="S21" s="33">
        <f t="shared" si="10"/>
        <v>12427897</v>
      </c>
      <c r="T21" s="33">
        <f t="shared" si="11"/>
        <v>1047702372</v>
      </c>
      <c r="U21" s="15"/>
    </row>
    <row r="22" spans="2:21" ht="15" x14ac:dyDescent="0.25">
      <c r="B22" s="112" t="s">
        <v>318</v>
      </c>
      <c r="C22" s="31" t="s">
        <v>89</v>
      </c>
      <c r="D22" s="109" t="s">
        <v>152</v>
      </c>
      <c r="E22" s="110">
        <v>72285000</v>
      </c>
      <c r="F22" s="32">
        <v>5328213</v>
      </c>
      <c r="G22" s="32">
        <v>5588204</v>
      </c>
      <c r="H22" s="32">
        <v>5271505</v>
      </c>
      <c r="I22" s="32">
        <v>6554869</v>
      </c>
      <c r="J22" s="32">
        <v>5973132</v>
      </c>
      <c r="K22" s="32">
        <v>5667950</v>
      </c>
      <c r="L22" s="110">
        <v>5572737</v>
      </c>
      <c r="M22" s="110">
        <v>5569731</v>
      </c>
      <c r="N22" s="32">
        <v>5181135</v>
      </c>
      <c r="O22" s="32">
        <v>5325074</v>
      </c>
      <c r="P22" s="32">
        <v>5660814</v>
      </c>
      <c r="Q22" s="32">
        <v>5534218</v>
      </c>
      <c r="R22" s="33">
        <f t="shared" si="9"/>
        <v>67227582</v>
      </c>
      <c r="S22" s="33">
        <f t="shared" si="10"/>
        <v>5057418</v>
      </c>
      <c r="T22" s="33">
        <f t="shared" si="11"/>
        <v>72285000</v>
      </c>
      <c r="U22" s="15"/>
    </row>
    <row r="23" spans="2:21" ht="15" x14ac:dyDescent="0.25">
      <c r="B23" s="112" t="s">
        <v>319</v>
      </c>
      <c r="C23" s="31" t="s">
        <v>89</v>
      </c>
      <c r="D23" s="109" t="s">
        <v>153</v>
      </c>
      <c r="E23" s="110">
        <v>769460000</v>
      </c>
      <c r="F23" s="32">
        <v>1991400</v>
      </c>
      <c r="G23" s="32">
        <v>58957975</v>
      </c>
      <c r="H23" s="32">
        <v>55317975</v>
      </c>
      <c r="I23" s="32">
        <v>53739325</v>
      </c>
      <c r="J23" s="32">
        <v>70650250</v>
      </c>
      <c r="K23" s="32">
        <v>60022201</v>
      </c>
      <c r="L23" s="110">
        <v>61224600</v>
      </c>
      <c r="M23" s="110">
        <v>63183900</v>
      </c>
      <c r="N23" s="32">
        <v>60866399</v>
      </c>
      <c r="O23" s="32">
        <v>61966950</v>
      </c>
      <c r="P23" s="32">
        <v>63267375</v>
      </c>
      <c r="Q23" s="32">
        <v>137066675</v>
      </c>
      <c r="R23" s="33">
        <f t="shared" si="9"/>
        <v>748255025</v>
      </c>
      <c r="S23" s="33">
        <f t="shared" si="10"/>
        <v>21204975</v>
      </c>
      <c r="T23" s="33">
        <f t="shared" si="11"/>
        <v>769460000</v>
      </c>
      <c r="U23" s="15"/>
    </row>
    <row r="24" spans="2:21" ht="15" x14ac:dyDescent="0.25">
      <c r="B24" s="112" t="s">
        <v>320</v>
      </c>
      <c r="C24" s="31" t="s">
        <v>89</v>
      </c>
      <c r="D24" s="109" t="s">
        <v>154</v>
      </c>
      <c r="E24" s="110">
        <v>517910000</v>
      </c>
      <c r="F24" s="32">
        <v>0</v>
      </c>
      <c r="G24" s="32">
        <v>40602900</v>
      </c>
      <c r="H24" s="32">
        <v>39696300</v>
      </c>
      <c r="I24" s="32">
        <v>38235749</v>
      </c>
      <c r="J24" s="32">
        <v>49236900</v>
      </c>
      <c r="K24" s="32">
        <v>40596000</v>
      </c>
      <c r="L24" s="110">
        <v>39584087</v>
      </c>
      <c r="M24" s="110">
        <v>37544775</v>
      </c>
      <c r="N24" s="32">
        <v>37564198</v>
      </c>
      <c r="O24" s="32">
        <v>35395050</v>
      </c>
      <c r="P24" s="32">
        <v>37682249</v>
      </c>
      <c r="Q24" s="32">
        <v>78549675</v>
      </c>
      <c r="R24" s="33">
        <f t="shared" si="9"/>
        <v>474687883</v>
      </c>
      <c r="S24" s="33">
        <f t="shared" si="10"/>
        <v>43222117</v>
      </c>
      <c r="T24" s="33">
        <f t="shared" si="11"/>
        <v>517910000</v>
      </c>
      <c r="U24" s="15"/>
    </row>
    <row r="25" spans="2:21" ht="15" x14ac:dyDescent="0.25">
      <c r="B25" s="112" t="s">
        <v>321</v>
      </c>
      <c r="C25" s="31" t="s">
        <v>89</v>
      </c>
      <c r="D25" s="109" t="s">
        <v>155</v>
      </c>
      <c r="E25" s="110">
        <v>24851000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110">
        <v>0</v>
      </c>
      <c r="M25" s="110">
        <v>0</v>
      </c>
      <c r="N25" s="32">
        <v>0</v>
      </c>
      <c r="O25" s="32">
        <v>0</v>
      </c>
      <c r="P25" s="32">
        <v>0</v>
      </c>
      <c r="Q25" s="32">
        <v>0</v>
      </c>
      <c r="R25" s="33">
        <f t="shared" si="9"/>
        <v>0</v>
      </c>
      <c r="S25" s="33">
        <f t="shared" si="10"/>
        <v>24851000</v>
      </c>
      <c r="T25" s="33">
        <f t="shared" si="11"/>
        <v>24851000</v>
      </c>
      <c r="U25" s="15"/>
    </row>
    <row r="26" spans="2:21" ht="15" x14ac:dyDescent="0.25">
      <c r="B26" s="112" t="s">
        <v>322</v>
      </c>
      <c r="C26" s="31" t="s">
        <v>89</v>
      </c>
      <c r="D26" s="109" t="s">
        <v>156</v>
      </c>
      <c r="E26" s="110">
        <v>886961000</v>
      </c>
      <c r="F26" s="32">
        <v>1555800</v>
      </c>
      <c r="G26" s="32">
        <v>70582484</v>
      </c>
      <c r="H26" s="32">
        <v>67211512</v>
      </c>
      <c r="I26" s="32">
        <v>65150502</v>
      </c>
      <c r="J26" s="32">
        <v>84942904</v>
      </c>
      <c r="K26" s="32">
        <v>71295483</v>
      </c>
      <c r="L26" s="110">
        <v>71430883</v>
      </c>
      <c r="M26" s="110">
        <v>71374008</v>
      </c>
      <c r="N26" s="32">
        <v>69746501</v>
      </c>
      <c r="O26" s="32">
        <v>68989520</v>
      </c>
      <c r="P26" s="32">
        <v>71530547</v>
      </c>
      <c r="Q26" s="32">
        <v>152779396</v>
      </c>
      <c r="R26" s="33">
        <f t="shared" si="9"/>
        <v>866589540</v>
      </c>
      <c r="S26" s="33">
        <f t="shared" si="10"/>
        <v>20371460</v>
      </c>
      <c r="T26" s="33">
        <f t="shared" si="11"/>
        <v>886961000</v>
      </c>
      <c r="U26" s="15"/>
    </row>
    <row r="27" spans="2:21" ht="15" x14ac:dyDescent="0.25">
      <c r="B27" s="112" t="s">
        <v>323</v>
      </c>
      <c r="C27" s="31" t="s">
        <v>89</v>
      </c>
      <c r="D27" s="109" t="s">
        <v>157</v>
      </c>
      <c r="E27" s="110">
        <v>936597000</v>
      </c>
      <c r="F27" s="32">
        <v>0</v>
      </c>
      <c r="G27" s="32">
        <v>617435</v>
      </c>
      <c r="H27" s="32">
        <v>983453</v>
      </c>
      <c r="I27" s="32">
        <v>617435</v>
      </c>
      <c r="J27" s="32">
        <v>4296484</v>
      </c>
      <c r="K27" s="32">
        <v>1194339</v>
      </c>
      <c r="L27" s="110">
        <v>1704800</v>
      </c>
      <c r="M27" s="110">
        <v>5943398</v>
      </c>
      <c r="N27" s="32">
        <v>23071814</v>
      </c>
      <c r="O27" s="32">
        <v>3745509</v>
      </c>
      <c r="P27" s="32">
        <v>662261</v>
      </c>
      <c r="Q27" s="32">
        <v>850350416</v>
      </c>
      <c r="R27" s="33">
        <f t="shared" si="9"/>
        <v>893187344</v>
      </c>
      <c r="S27" s="33">
        <f t="shared" si="10"/>
        <v>43409656</v>
      </c>
      <c r="T27" s="33">
        <f t="shared" si="11"/>
        <v>936597000</v>
      </c>
      <c r="U27" s="15"/>
    </row>
    <row r="28" spans="2:21" ht="15" x14ac:dyDescent="0.25">
      <c r="B28" s="112" t="s">
        <v>324</v>
      </c>
      <c r="C28" s="31" t="s">
        <v>89</v>
      </c>
      <c r="D28" s="109" t="s">
        <v>158</v>
      </c>
      <c r="E28" s="110">
        <v>292280000</v>
      </c>
      <c r="F28" s="32">
        <v>0</v>
      </c>
      <c r="G28" s="32">
        <v>0</v>
      </c>
      <c r="H28" s="32">
        <v>265290</v>
      </c>
      <c r="I28" s="32">
        <v>0</v>
      </c>
      <c r="J28" s="32">
        <v>18714</v>
      </c>
      <c r="K28" s="32">
        <v>0</v>
      </c>
      <c r="L28" s="110">
        <v>0</v>
      </c>
      <c r="M28" s="110">
        <v>0</v>
      </c>
      <c r="N28" s="32">
        <v>0</v>
      </c>
      <c r="O28" s="32">
        <v>0</v>
      </c>
      <c r="P28" s="32">
        <v>0</v>
      </c>
      <c r="Q28" s="32">
        <v>261173289</v>
      </c>
      <c r="R28" s="33">
        <f t="shared" si="9"/>
        <v>261457293</v>
      </c>
      <c r="S28" s="33">
        <f t="shared" si="10"/>
        <v>30822707</v>
      </c>
      <c r="T28" s="33">
        <f t="shared" si="11"/>
        <v>292280000</v>
      </c>
      <c r="U28" s="15"/>
    </row>
    <row r="29" spans="2:21" ht="15" x14ac:dyDescent="0.25">
      <c r="B29" s="112" t="s">
        <v>325</v>
      </c>
      <c r="C29" s="31" t="s">
        <v>89</v>
      </c>
      <c r="D29" s="109" t="s">
        <v>159</v>
      </c>
      <c r="E29" s="110">
        <v>494249000</v>
      </c>
      <c r="F29" s="32">
        <v>497900</v>
      </c>
      <c r="G29" s="32">
        <v>32730100</v>
      </c>
      <c r="H29" s="32">
        <v>32827000</v>
      </c>
      <c r="I29" s="32">
        <v>33072199</v>
      </c>
      <c r="J29" s="32">
        <v>42621900</v>
      </c>
      <c r="K29" s="32">
        <v>39625400</v>
      </c>
      <c r="L29" s="110">
        <v>76251600</v>
      </c>
      <c r="M29" s="110">
        <v>38733100</v>
      </c>
      <c r="N29" s="32">
        <v>40499399</v>
      </c>
      <c r="O29" s="32">
        <v>36969800</v>
      </c>
      <c r="P29" s="32">
        <v>35985600</v>
      </c>
      <c r="Q29" s="32">
        <v>77956200</v>
      </c>
      <c r="R29" s="33">
        <f t="shared" si="9"/>
        <v>487770198</v>
      </c>
      <c r="S29" s="33">
        <f t="shared" si="10"/>
        <v>6478802</v>
      </c>
      <c r="T29" s="33">
        <f t="shared" si="11"/>
        <v>494249000</v>
      </c>
      <c r="U29" s="15"/>
    </row>
    <row r="30" spans="2:21" ht="15" x14ac:dyDescent="0.25">
      <c r="B30" s="112" t="s">
        <v>326</v>
      </c>
      <c r="C30" s="31" t="s">
        <v>89</v>
      </c>
      <c r="D30" s="109" t="s">
        <v>160</v>
      </c>
      <c r="E30" s="110">
        <v>81904000</v>
      </c>
      <c r="F30" s="32">
        <v>65000</v>
      </c>
      <c r="G30" s="32">
        <v>5983200</v>
      </c>
      <c r="H30" s="32">
        <v>5743100</v>
      </c>
      <c r="I30" s="32">
        <v>5521300</v>
      </c>
      <c r="J30" s="32">
        <v>7105500</v>
      </c>
      <c r="K30" s="32">
        <v>6745300</v>
      </c>
      <c r="L30" s="110">
        <v>6512900</v>
      </c>
      <c r="M30" s="110">
        <v>6834900</v>
      </c>
      <c r="N30" s="32">
        <v>6711400</v>
      </c>
      <c r="O30" s="32">
        <v>6727300</v>
      </c>
      <c r="P30" s="32">
        <v>6903099</v>
      </c>
      <c r="Q30" s="32">
        <v>15090500</v>
      </c>
      <c r="R30" s="33">
        <f t="shared" si="9"/>
        <v>79943499</v>
      </c>
      <c r="S30" s="33">
        <f t="shared" si="10"/>
        <v>1960501</v>
      </c>
      <c r="T30" s="33">
        <f t="shared" si="11"/>
        <v>81904000</v>
      </c>
      <c r="U30" s="15"/>
    </row>
    <row r="31" spans="2:21" ht="15" x14ac:dyDescent="0.25">
      <c r="B31" s="112" t="s">
        <v>327</v>
      </c>
      <c r="C31" s="31" t="s">
        <v>89</v>
      </c>
      <c r="D31" s="109" t="s">
        <v>161</v>
      </c>
      <c r="E31" s="110">
        <v>370763000</v>
      </c>
      <c r="F31" s="32">
        <v>373500</v>
      </c>
      <c r="G31" s="32">
        <v>24549700</v>
      </c>
      <c r="H31" s="32">
        <v>24622500</v>
      </c>
      <c r="I31" s="32">
        <v>24806200</v>
      </c>
      <c r="J31" s="32">
        <v>31967600</v>
      </c>
      <c r="K31" s="32">
        <v>29721400</v>
      </c>
      <c r="L31" s="110">
        <v>57191100</v>
      </c>
      <c r="M31" s="110">
        <v>29052200</v>
      </c>
      <c r="N31" s="32">
        <v>30376998</v>
      </c>
      <c r="O31" s="32">
        <v>27729500</v>
      </c>
      <c r="P31" s="32">
        <v>26991400</v>
      </c>
      <c r="Q31" s="32">
        <v>58473000</v>
      </c>
      <c r="R31" s="33">
        <f t="shared" si="9"/>
        <v>365855098</v>
      </c>
      <c r="S31" s="33">
        <f t="shared" si="10"/>
        <v>4907902</v>
      </c>
      <c r="T31" s="33">
        <f t="shared" si="11"/>
        <v>370763000</v>
      </c>
      <c r="U31" s="15"/>
    </row>
    <row r="32" spans="2:21" ht="15" x14ac:dyDescent="0.25">
      <c r="B32" s="112" t="s">
        <v>328</v>
      </c>
      <c r="C32" s="31" t="s">
        <v>89</v>
      </c>
      <c r="D32" s="109" t="s">
        <v>162</v>
      </c>
      <c r="E32" s="110">
        <v>247175000</v>
      </c>
      <c r="F32" s="32">
        <v>249100</v>
      </c>
      <c r="G32" s="32">
        <v>16369800</v>
      </c>
      <c r="H32" s="32">
        <v>16417700</v>
      </c>
      <c r="I32" s="32">
        <v>16540400</v>
      </c>
      <c r="J32" s="32">
        <v>21315100</v>
      </c>
      <c r="K32" s="32">
        <v>19816500</v>
      </c>
      <c r="L32" s="110">
        <v>38129989</v>
      </c>
      <c r="M32" s="110">
        <v>19370100</v>
      </c>
      <c r="N32" s="32">
        <v>20252800</v>
      </c>
      <c r="O32" s="32">
        <v>18488100</v>
      </c>
      <c r="P32" s="32">
        <v>17995798</v>
      </c>
      <c r="Q32" s="32">
        <v>38984600</v>
      </c>
      <c r="R32" s="33">
        <f t="shared" si="9"/>
        <v>243929987</v>
      </c>
      <c r="S32" s="33">
        <f t="shared" si="10"/>
        <v>3245013</v>
      </c>
      <c r="T32" s="33">
        <f t="shared" si="11"/>
        <v>247175000</v>
      </c>
      <c r="U32" s="15"/>
    </row>
    <row r="33" spans="2:21" ht="15" x14ac:dyDescent="0.25">
      <c r="B33" s="112" t="s">
        <v>473</v>
      </c>
      <c r="C33" s="31" t="s">
        <v>89</v>
      </c>
      <c r="D33" t="s">
        <v>474</v>
      </c>
      <c r="E33" s="110">
        <v>158305897</v>
      </c>
      <c r="F33" s="32"/>
      <c r="G33" s="32"/>
      <c r="H33" s="32">
        <v>45109750</v>
      </c>
      <c r="I33" s="32">
        <v>0</v>
      </c>
      <c r="J33" s="32">
        <v>18239224</v>
      </c>
      <c r="K33" s="32">
        <v>0</v>
      </c>
      <c r="L33" s="110">
        <v>0</v>
      </c>
      <c r="M33" s="110">
        <v>9415540</v>
      </c>
      <c r="N33" s="32">
        <v>42889626</v>
      </c>
      <c r="O33" s="32">
        <v>7284064</v>
      </c>
      <c r="P33" s="32">
        <v>0</v>
      </c>
      <c r="Q33" s="32">
        <v>35043865</v>
      </c>
      <c r="R33" s="33">
        <f t="shared" ref="R33" si="12">SUM(F33:Q33)</f>
        <v>157982069</v>
      </c>
      <c r="S33" s="33">
        <f t="shared" ref="S33" si="13">+E33-R33</f>
        <v>323828</v>
      </c>
      <c r="T33" s="33">
        <f t="shared" ref="T33" si="14">+R33+S33</f>
        <v>158305897</v>
      </c>
      <c r="U33" s="15"/>
    </row>
    <row r="34" spans="2:21" ht="15" x14ac:dyDescent="0.25">
      <c r="B34" s="112" t="s">
        <v>329</v>
      </c>
      <c r="C34" s="31" t="s">
        <v>89</v>
      </c>
      <c r="D34" s="109" t="s">
        <v>163</v>
      </c>
      <c r="E34" s="110">
        <v>39050000</v>
      </c>
      <c r="F34" s="32">
        <v>508074</v>
      </c>
      <c r="G34" s="32">
        <v>1372690</v>
      </c>
      <c r="H34" s="32">
        <v>4342703</v>
      </c>
      <c r="I34" s="32">
        <v>2603322</v>
      </c>
      <c r="J34" s="32">
        <v>6630436</v>
      </c>
      <c r="K34" s="32">
        <v>1617472</v>
      </c>
      <c r="L34" s="110">
        <v>4197425</v>
      </c>
      <c r="M34" s="110">
        <v>2904527</v>
      </c>
      <c r="N34" s="32">
        <v>3973099</v>
      </c>
      <c r="O34" s="32">
        <v>2434959</v>
      </c>
      <c r="P34" s="32">
        <v>1667798</v>
      </c>
      <c r="Q34" s="32">
        <v>5522604</v>
      </c>
      <c r="R34" s="33">
        <f t="shared" si="9"/>
        <v>37775109</v>
      </c>
      <c r="S34" s="33">
        <f t="shared" ref="S34" si="15">+E34-R34</f>
        <v>1274891</v>
      </c>
      <c r="T34" s="33">
        <f t="shared" ref="T34" si="16">+R34+S34</f>
        <v>39050000</v>
      </c>
      <c r="U34" s="15"/>
    </row>
    <row r="35" spans="2:21" ht="15" x14ac:dyDescent="0.25">
      <c r="B35" s="112" t="s">
        <v>330</v>
      </c>
      <c r="C35" s="31" t="s">
        <v>89</v>
      </c>
      <c r="D35" s="109" t="s">
        <v>164</v>
      </c>
      <c r="E35" s="110">
        <v>57472070</v>
      </c>
      <c r="F35" s="32">
        <v>33755948</v>
      </c>
      <c r="G35" s="32">
        <v>1049814</v>
      </c>
      <c r="H35" s="32">
        <v>5669002</v>
      </c>
      <c r="I35" s="32">
        <v>0</v>
      </c>
      <c r="J35" s="32">
        <v>2836872</v>
      </c>
      <c r="K35" s="32">
        <v>0</v>
      </c>
      <c r="L35" s="110">
        <v>0</v>
      </c>
      <c r="M35" s="110">
        <v>8907420</v>
      </c>
      <c r="N35" s="32">
        <v>0</v>
      </c>
      <c r="O35" s="32">
        <v>5249070</v>
      </c>
      <c r="P35" s="32">
        <v>0</v>
      </c>
      <c r="Q35" s="32">
        <v>0</v>
      </c>
      <c r="R35" s="33">
        <f t="shared" si="9"/>
        <v>57468126</v>
      </c>
      <c r="S35" s="33">
        <f t="shared" si="10"/>
        <v>3944</v>
      </c>
      <c r="T35" s="33">
        <f t="shared" si="11"/>
        <v>57472070</v>
      </c>
      <c r="U35" s="15"/>
    </row>
    <row r="36" spans="2:21" ht="15" x14ac:dyDescent="0.25">
      <c r="B36" s="112" t="s">
        <v>331</v>
      </c>
      <c r="C36" s="31" t="s">
        <v>89</v>
      </c>
      <c r="D36" s="109" t="s">
        <v>165</v>
      </c>
      <c r="E36" s="110">
        <v>6887000</v>
      </c>
      <c r="F36" s="32">
        <v>520319</v>
      </c>
      <c r="G36" s="32">
        <v>458249</v>
      </c>
      <c r="H36" s="32">
        <v>482847</v>
      </c>
      <c r="I36" s="32">
        <v>642730</v>
      </c>
      <c r="J36" s="32">
        <v>587631</v>
      </c>
      <c r="K36" s="32">
        <v>552877</v>
      </c>
      <c r="L36" s="110">
        <v>499009</v>
      </c>
      <c r="M36" s="110">
        <v>561566</v>
      </c>
      <c r="N36" s="32">
        <v>578942</v>
      </c>
      <c r="O36" s="32">
        <v>587631</v>
      </c>
      <c r="P36" s="32">
        <v>587631</v>
      </c>
      <c r="Q36" s="32">
        <v>582418</v>
      </c>
      <c r="R36" s="33">
        <f t="shared" si="9"/>
        <v>6641850</v>
      </c>
      <c r="S36" s="33">
        <f t="shared" si="10"/>
        <v>245150</v>
      </c>
      <c r="T36" s="33">
        <f t="shared" si="11"/>
        <v>6887000</v>
      </c>
      <c r="U36" s="15"/>
    </row>
    <row r="37" spans="2:21" ht="15" x14ac:dyDescent="0.2">
      <c r="B37" s="113"/>
      <c r="C37" s="35"/>
      <c r="D37" s="36" t="s">
        <v>166</v>
      </c>
      <c r="E37" s="24">
        <f>+SUM(E38:E52)</f>
        <v>70120000</v>
      </c>
      <c r="F37" s="24">
        <f t="shared" ref="F37:R37" si="17">+SUM(F38:F52)</f>
        <v>4178508</v>
      </c>
      <c r="G37" s="24">
        <f t="shared" si="17"/>
        <v>3904576</v>
      </c>
      <c r="H37" s="24">
        <f t="shared" si="17"/>
        <v>3904576</v>
      </c>
      <c r="I37" s="24">
        <f t="shared" si="17"/>
        <v>5903892</v>
      </c>
      <c r="J37" s="24">
        <f t="shared" si="17"/>
        <v>4722839</v>
      </c>
      <c r="K37" s="24">
        <f t="shared" si="17"/>
        <v>8276445</v>
      </c>
      <c r="L37" s="24">
        <f t="shared" si="17"/>
        <v>8502905</v>
      </c>
      <c r="M37" s="24">
        <f t="shared" si="17"/>
        <v>2932404</v>
      </c>
      <c r="N37" s="24">
        <f t="shared" si="17"/>
        <v>4180189</v>
      </c>
      <c r="O37" s="24">
        <f t="shared" si="17"/>
        <v>4188221</v>
      </c>
      <c r="P37" s="24">
        <f t="shared" si="17"/>
        <v>4188221</v>
      </c>
      <c r="Q37" s="24">
        <f t="shared" si="17"/>
        <v>13583476</v>
      </c>
      <c r="R37" s="24">
        <f t="shared" si="17"/>
        <v>68466252</v>
      </c>
      <c r="S37" s="24">
        <f t="shared" ref="S37:T37" si="18">+SUM(S38:S86)</f>
        <v>3950281041</v>
      </c>
      <c r="T37" s="24">
        <f t="shared" si="18"/>
        <v>8114136808</v>
      </c>
    </row>
    <row r="38" spans="2:21" ht="15" x14ac:dyDescent="0.25">
      <c r="B38" s="112" t="s">
        <v>332</v>
      </c>
      <c r="C38" s="31" t="s">
        <v>89</v>
      </c>
      <c r="D38" s="109" t="s">
        <v>167</v>
      </c>
      <c r="E38" s="110">
        <v>37745000</v>
      </c>
      <c r="F38" s="32">
        <v>2859837</v>
      </c>
      <c r="G38" s="32">
        <v>2859837</v>
      </c>
      <c r="H38" s="32">
        <v>2859837</v>
      </c>
      <c r="I38" s="32">
        <v>3690337</v>
      </c>
      <c r="J38" s="32">
        <v>3067462</v>
      </c>
      <c r="K38" s="32">
        <v>3067462</v>
      </c>
      <c r="L38" s="32">
        <v>5012793</v>
      </c>
      <c r="M38" s="110">
        <v>1533731</v>
      </c>
      <c r="N38" s="32">
        <v>3067462</v>
      </c>
      <c r="O38" s="32">
        <v>3067462</v>
      </c>
      <c r="P38" s="32">
        <v>3067462</v>
      </c>
      <c r="Q38" s="32">
        <v>3067462</v>
      </c>
      <c r="R38" s="33">
        <f t="shared" si="9"/>
        <v>37221144</v>
      </c>
      <c r="S38" s="33">
        <f t="shared" ref="S38" si="19">+E38-R38</f>
        <v>523856</v>
      </c>
      <c r="T38" s="33">
        <f t="shared" ref="T38" si="20">+R38+S38</f>
        <v>37745000</v>
      </c>
      <c r="U38" s="15"/>
    </row>
    <row r="39" spans="2:21" ht="15" x14ac:dyDescent="0.25">
      <c r="B39" s="112" t="s">
        <v>333</v>
      </c>
      <c r="C39" s="31" t="s">
        <v>89</v>
      </c>
      <c r="D39" s="109" t="s">
        <v>168</v>
      </c>
      <c r="E39" s="110">
        <v>1301000</v>
      </c>
      <c r="F39" s="32">
        <v>0</v>
      </c>
      <c r="G39" s="32">
        <v>0</v>
      </c>
      <c r="H39" s="32">
        <v>0</v>
      </c>
      <c r="I39" s="32">
        <v>1127292</v>
      </c>
      <c r="J39" s="32">
        <v>0</v>
      </c>
      <c r="K39" s="32">
        <v>0</v>
      </c>
      <c r="L39" s="32">
        <v>0</v>
      </c>
      <c r="M39" s="110">
        <v>0</v>
      </c>
      <c r="N39" s="32">
        <v>0</v>
      </c>
      <c r="O39" s="32">
        <v>0</v>
      </c>
      <c r="P39" s="32">
        <v>0</v>
      </c>
      <c r="Q39" s="32">
        <v>0</v>
      </c>
      <c r="R39" s="33">
        <f t="shared" si="9"/>
        <v>1127292</v>
      </c>
      <c r="S39" s="33">
        <f t="shared" ref="S39:S52" si="21">+E39-R39</f>
        <v>173708</v>
      </c>
      <c r="T39" s="33">
        <f t="shared" ref="T39:T52" si="22">+R39+S39</f>
        <v>1301000</v>
      </c>
      <c r="U39" s="15"/>
    </row>
    <row r="40" spans="2:21" ht="15" x14ac:dyDescent="0.25">
      <c r="B40" s="112" t="s">
        <v>334</v>
      </c>
      <c r="C40" s="31" t="s">
        <v>89</v>
      </c>
      <c r="D40" s="109" t="s">
        <v>169</v>
      </c>
      <c r="E40" s="110">
        <v>3924000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110">
        <v>0</v>
      </c>
      <c r="N40" s="32">
        <v>0</v>
      </c>
      <c r="O40" s="32">
        <v>0</v>
      </c>
      <c r="P40" s="32">
        <v>0</v>
      </c>
      <c r="Q40" s="32">
        <v>3807772</v>
      </c>
      <c r="R40" s="33">
        <f t="shared" si="9"/>
        <v>3807772</v>
      </c>
      <c r="S40" s="33">
        <f t="shared" si="21"/>
        <v>116228</v>
      </c>
      <c r="T40" s="33">
        <f t="shared" si="22"/>
        <v>3924000</v>
      </c>
      <c r="U40" s="15"/>
    </row>
    <row r="41" spans="2:21" ht="15" x14ac:dyDescent="0.25">
      <c r="B41" s="112" t="s">
        <v>335</v>
      </c>
      <c r="C41" s="31" t="s">
        <v>89</v>
      </c>
      <c r="D41" s="109" t="s">
        <v>170</v>
      </c>
      <c r="E41" s="110">
        <v>1828000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1827731</v>
      </c>
      <c r="M41" s="110">
        <v>0</v>
      </c>
      <c r="N41" s="32">
        <v>0</v>
      </c>
      <c r="O41" s="32">
        <v>0</v>
      </c>
      <c r="P41" s="32">
        <v>0</v>
      </c>
      <c r="Q41" s="32">
        <v>0</v>
      </c>
      <c r="R41" s="33">
        <f t="shared" si="9"/>
        <v>1827731</v>
      </c>
      <c r="S41" s="33">
        <f t="shared" si="21"/>
        <v>269</v>
      </c>
      <c r="T41" s="33">
        <f t="shared" si="22"/>
        <v>1828000</v>
      </c>
      <c r="U41" s="15"/>
    </row>
    <row r="42" spans="2:21" ht="15" x14ac:dyDescent="0.25">
      <c r="B42" s="112" t="s">
        <v>336</v>
      </c>
      <c r="C42" s="31" t="s">
        <v>89</v>
      </c>
      <c r="D42" s="109" t="s">
        <v>171</v>
      </c>
      <c r="E42" s="110">
        <v>4113000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4088224</v>
      </c>
      <c r="L42" s="32">
        <v>0</v>
      </c>
      <c r="M42" s="110">
        <v>0</v>
      </c>
      <c r="N42" s="32">
        <v>0</v>
      </c>
      <c r="O42" s="32">
        <v>0</v>
      </c>
      <c r="P42" s="32">
        <v>0</v>
      </c>
      <c r="Q42" s="32">
        <v>0</v>
      </c>
      <c r="R42" s="33">
        <f t="shared" si="9"/>
        <v>4088224</v>
      </c>
      <c r="S42" s="33">
        <f t="shared" si="21"/>
        <v>24776</v>
      </c>
      <c r="T42" s="33">
        <f t="shared" si="22"/>
        <v>4113000</v>
      </c>
      <c r="U42" s="15"/>
    </row>
    <row r="43" spans="2:21" ht="15" x14ac:dyDescent="0.25">
      <c r="B43" s="112" t="s">
        <v>337</v>
      </c>
      <c r="C43" s="31" t="s">
        <v>89</v>
      </c>
      <c r="D43" s="109" t="s">
        <v>172</v>
      </c>
      <c r="E43" s="110">
        <v>1807000</v>
      </c>
      <c r="F43" s="32">
        <v>142992</v>
      </c>
      <c r="G43" s="32">
        <v>142992</v>
      </c>
      <c r="H43" s="32">
        <v>142992</v>
      </c>
      <c r="I43" s="32">
        <v>184516</v>
      </c>
      <c r="J43" s="32">
        <v>153373</v>
      </c>
      <c r="K43" s="32">
        <v>153373</v>
      </c>
      <c r="L43" s="32">
        <v>122698</v>
      </c>
      <c r="M43" s="110">
        <v>76687</v>
      </c>
      <c r="N43" s="32">
        <v>153373</v>
      </c>
      <c r="O43" s="32">
        <v>153373</v>
      </c>
      <c r="P43" s="32">
        <v>153373</v>
      </c>
      <c r="Q43" s="32">
        <v>153373</v>
      </c>
      <c r="R43" s="33">
        <f t="shared" si="9"/>
        <v>1733115</v>
      </c>
      <c r="S43" s="33">
        <f t="shared" si="21"/>
        <v>73885</v>
      </c>
      <c r="T43" s="33">
        <f t="shared" si="22"/>
        <v>1807000</v>
      </c>
      <c r="U43" s="15"/>
    </row>
    <row r="44" spans="2:21" ht="15" x14ac:dyDescent="0.25">
      <c r="B44" s="112" t="s">
        <v>338</v>
      </c>
      <c r="C44" s="31" t="s">
        <v>89</v>
      </c>
      <c r="D44" s="109" t="s">
        <v>173</v>
      </c>
      <c r="E44" s="110">
        <v>4861000</v>
      </c>
      <c r="F44" s="32">
        <v>0</v>
      </c>
      <c r="G44" s="32">
        <v>360375</v>
      </c>
      <c r="H44" s="32">
        <v>360375</v>
      </c>
      <c r="I44" s="32">
        <v>360377</v>
      </c>
      <c r="J44" s="32">
        <v>600300</v>
      </c>
      <c r="K44" s="32">
        <v>386551</v>
      </c>
      <c r="L44" s="32">
        <v>386550</v>
      </c>
      <c r="M44" s="110">
        <v>386550</v>
      </c>
      <c r="N44" s="32">
        <v>386552</v>
      </c>
      <c r="O44" s="32">
        <v>386550</v>
      </c>
      <c r="P44" s="32">
        <v>386551</v>
      </c>
      <c r="Q44" s="32">
        <v>773100</v>
      </c>
      <c r="R44" s="33">
        <f t="shared" si="9"/>
        <v>4773831</v>
      </c>
      <c r="S44" s="33">
        <f t="shared" si="21"/>
        <v>87169</v>
      </c>
      <c r="T44" s="33">
        <f t="shared" si="22"/>
        <v>4861000</v>
      </c>
      <c r="U44" s="15"/>
    </row>
    <row r="45" spans="2:21" ht="15" x14ac:dyDescent="0.25">
      <c r="B45" s="112" t="s">
        <v>339</v>
      </c>
      <c r="C45" s="31" t="s">
        <v>89</v>
      </c>
      <c r="D45" s="109" t="s">
        <v>174</v>
      </c>
      <c r="E45" s="110">
        <v>3502000</v>
      </c>
      <c r="F45" s="32">
        <v>0</v>
      </c>
      <c r="G45" s="32">
        <v>255272</v>
      </c>
      <c r="H45" s="32">
        <v>255272</v>
      </c>
      <c r="I45" s="32">
        <v>255271</v>
      </c>
      <c r="J45" s="32">
        <v>425204</v>
      </c>
      <c r="K45" s="32">
        <v>273836</v>
      </c>
      <c r="L45" s="32">
        <v>273836</v>
      </c>
      <c r="M45" s="110">
        <v>273836</v>
      </c>
      <c r="N45" s="32">
        <v>273904</v>
      </c>
      <c r="O45" s="32">
        <v>273836</v>
      </c>
      <c r="P45" s="32">
        <v>273836</v>
      </c>
      <c r="Q45" s="32">
        <v>547672</v>
      </c>
      <c r="R45" s="33">
        <f t="shared" si="9"/>
        <v>3381775</v>
      </c>
      <c r="S45" s="33">
        <f t="shared" si="21"/>
        <v>120225</v>
      </c>
      <c r="T45" s="33">
        <f t="shared" si="22"/>
        <v>3502000</v>
      </c>
      <c r="U45" s="15"/>
    </row>
    <row r="46" spans="2:21" ht="15" x14ac:dyDescent="0.25">
      <c r="B46" s="112" t="s">
        <v>340</v>
      </c>
      <c r="C46" s="31" t="s">
        <v>89</v>
      </c>
      <c r="D46" s="109" t="s">
        <v>175</v>
      </c>
      <c r="E46" s="110">
        <v>4819000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110">
        <v>0</v>
      </c>
      <c r="N46" s="32">
        <v>0</v>
      </c>
      <c r="O46" s="32">
        <v>0</v>
      </c>
      <c r="P46" s="32">
        <v>0</v>
      </c>
      <c r="Q46" s="32">
        <v>4620097</v>
      </c>
      <c r="R46" s="33">
        <f t="shared" si="9"/>
        <v>4620097</v>
      </c>
      <c r="S46" s="33">
        <f t="shared" si="21"/>
        <v>198903</v>
      </c>
      <c r="T46" s="33">
        <f t="shared" si="22"/>
        <v>4819000</v>
      </c>
      <c r="U46" s="15"/>
    </row>
    <row r="47" spans="2:21" ht="15" x14ac:dyDescent="0.25">
      <c r="B47" s="112" t="s">
        <v>341</v>
      </c>
      <c r="C47" s="31" t="s">
        <v>89</v>
      </c>
      <c r="D47" s="109" t="s">
        <v>176</v>
      </c>
      <c r="E47" s="110">
        <v>2038000</v>
      </c>
      <c r="F47" s="32">
        <v>0</v>
      </c>
      <c r="G47" s="32">
        <v>120200</v>
      </c>
      <c r="H47" s="32">
        <v>120200</v>
      </c>
      <c r="I47" s="32">
        <v>120200</v>
      </c>
      <c r="J47" s="32">
        <v>200100</v>
      </c>
      <c r="K47" s="32">
        <v>128899</v>
      </c>
      <c r="L47" s="32">
        <v>292400</v>
      </c>
      <c r="M47" s="110">
        <v>288000</v>
      </c>
      <c r="N47" s="32">
        <v>129000</v>
      </c>
      <c r="O47" s="32">
        <v>128900</v>
      </c>
      <c r="P47" s="32">
        <v>128899</v>
      </c>
      <c r="Q47" s="32">
        <v>257800</v>
      </c>
      <c r="R47" s="33">
        <f t="shared" si="9"/>
        <v>1914598</v>
      </c>
      <c r="S47" s="33">
        <f t="shared" si="21"/>
        <v>123402</v>
      </c>
      <c r="T47" s="33">
        <f t="shared" si="22"/>
        <v>2038000</v>
      </c>
      <c r="U47" s="15"/>
    </row>
    <row r="48" spans="2:21" ht="15" x14ac:dyDescent="0.25">
      <c r="B48" s="112" t="s">
        <v>342</v>
      </c>
      <c r="C48" s="31" t="s">
        <v>89</v>
      </c>
      <c r="D48" s="109" t="s">
        <v>177</v>
      </c>
      <c r="E48" s="110">
        <v>203000</v>
      </c>
      <c r="F48" s="32">
        <v>0</v>
      </c>
      <c r="G48" s="32">
        <v>15700</v>
      </c>
      <c r="H48" s="32">
        <v>15700</v>
      </c>
      <c r="I48" s="32">
        <v>15699</v>
      </c>
      <c r="J48" s="32">
        <v>26200</v>
      </c>
      <c r="K48" s="32">
        <v>16900</v>
      </c>
      <c r="L48" s="32">
        <v>16900</v>
      </c>
      <c r="M48" s="110">
        <v>13500</v>
      </c>
      <c r="N48" s="32">
        <v>8500</v>
      </c>
      <c r="O48" s="32">
        <v>16900</v>
      </c>
      <c r="P48" s="32">
        <v>16900</v>
      </c>
      <c r="Q48" s="32">
        <v>33800</v>
      </c>
      <c r="R48" s="33">
        <f t="shared" si="9"/>
        <v>196699</v>
      </c>
      <c r="S48" s="33">
        <f t="shared" si="21"/>
        <v>6301</v>
      </c>
      <c r="T48" s="33">
        <f t="shared" si="22"/>
        <v>203000</v>
      </c>
      <c r="U48" s="15"/>
    </row>
    <row r="49" spans="2:21" ht="15" x14ac:dyDescent="0.25">
      <c r="B49" s="112" t="s">
        <v>343</v>
      </c>
      <c r="C49" s="31" t="s">
        <v>89</v>
      </c>
      <c r="D49" s="109" t="s">
        <v>178</v>
      </c>
      <c r="E49" s="110">
        <v>1491000</v>
      </c>
      <c r="F49" s="32">
        <v>0</v>
      </c>
      <c r="G49" s="32">
        <v>90100</v>
      </c>
      <c r="H49" s="32">
        <v>90100</v>
      </c>
      <c r="I49" s="32">
        <v>90101</v>
      </c>
      <c r="J49" s="32">
        <v>150100</v>
      </c>
      <c r="K49" s="32">
        <v>96700</v>
      </c>
      <c r="L49" s="32">
        <v>219300</v>
      </c>
      <c r="M49" s="110">
        <v>216100</v>
      </c>
      <c r="N49" s="32">
        <v>96799</v>
      </c>
      <c r="O49" s="32">
        <v>96700</v>
      </c>
      <c r="P49" s="32">
        <v>96700</v>
      </c>
      <c r="Q49" s="32">
        <v>193400</v>
      </c>
      <c r="R49" s="33">
        <f t="shared" si="9"/>
        <v>1436100</v>
      </c>
      <c r="S49" s="33">
        <f t="shared" si="21"/>
        <v>54900</v>
      </c>
      <c r="T49" s="33">
        <f t="shared" si="22"/>
        <v>1491000</v>
      </c>
      <c r="U49" s="15"/>
    </row>
    <row r="50" spans="2:21" ht="15" x14ac:dyDescent="0.25">
      <c r="B50" s="112" t="s">
        <v>344</v>
      </c>
      <c r="C50" s="31" t="s">
        <v>89</v>
      </c>
      <c r="D50" s="109" t="s">
        <v>179</v>
      </c>
      <c r="E50" s="110">
        <v>994000</v>
      </c>
      <c r="F50" s="32">
        <v>0</v>
      </c>
      <c r="G50" s="32">
        <v>60100</v>
      </c>
      <c r="H50" s="32">
        <v>60100</v>
      </c>
      <c r="I50" s="32">
        <v>60099</v>
      </c>
      <c r="J50" s="32">
        <v>100100</v>
      </c>
      <c r="K50" s="32">
        <v>64500</v>
      </c>
      <c r="L50" s="32">
        <v>146200</v>
      </c>
      <c r="M50" s="110">
        <v>144000</v>
      </c>
      <c r="N50" s="32">
        <v>64599</v>
      </c>
      <c r="O50" s="32">
        <v>64500</v>
      </c>
      <c r="P50" s="32">
        <v>64500</v>
      </c>
      <c r="Q50" s="32">
        <v>129000</v>
      </c>
      <c r="R50" s="33">
        <f t="shared" si="9"/>
        <v>957698</v>
      </c>
      <c r="S50" s="33">
        <f t="shared" si="21"/>
        <v>36302</v>
      </c>
      <c r="T50" s="33">
        <f t="shared" si="22"/>
        <v>994000</v>
      </c>
      <c r="U50" s="15"/>
    </row>
    <row r="51" spans="2:21" ht="15" x14ac:dyDescent="0.25">
      <c r="B51" s="112" t="s">
        <v>345</v>
      </c>
      <c r="C51" s="31" t="s">
        <v>89</v>
      </c>
      <c r="D51" s="109" t="s">
        <v>180</v>
      </c>
      <c r="E51" s="110">
        <v>205000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204497</v>
      </c>
      <c r="M51" s="110">
        <v>0</v>
      </c>
      <c r="N51" s="32">
        <v>0</v>
      </c>
      <c r="O51" s="32">
        <v>0</v>
      </c>
      <c r="P51" s="32">
        <v>0</v>
      </c>
      <c r="Q51" s="32">
        <v>0</v>
      </c>
      <c r="R51" s="33">
        <f t="shared" si="9"/>
        <v>204497</v>
      </c>
      <c r="S51" s="33">
        <f t="shared" si="21"/>
        <v>503</v>
      </c>
      <c r="T51" s="33">
        <f t="shared" si="22"/>
        <v>205000</v>
      </c>
      <c r="U51" s="15"/>
    </row>
    <row r="52" spans="2:21" ht="15" x14ac:dyDescent="0.25">
      <c r="B52" s="112" t="s">
        <v>346</v>
      </c>
      <c r="C52" s="31" t="s">
        <v>89</v>
      </c>
      <c r="D52" s="109" t="s">
        <v>181</v>
      </c>
      <c r="E52" s="110">
        <v>1289000</v>
      </c>
      <c r="F52" s="32">
        <v>1175679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110">
        <v>0</v>
      </c>
      <c r="N52" s="32">
        <v>0</v>
      </c>
      <c r="O52" s="32">
        <v>0</v>
      </c>
      <c r="P52" s="32">
        <v>0</v>
      </c>
      <c r="Q52" s="32">
        <v>0</v>
      </c>
      <c r="R52" s="33">
        <f t="shared" si="9"/>
        <v>1175679</v>
      </c>
      <c r="S52" s="33">
        <f t="shared" si="21"/>
        <v>113321</v>
      </c>
      <c r="T52" s="33">
        <f t="shared" si="22"/>
        <v>1289000</v>
      </c>
      <c r="U52" s="15"/>
    </row>
    <row r="53" spans="2:21" ht="15" x14ac:dyDescent="0.2">
      <c r="B53" s="113"/>
      <c r="C53" s="35"/>
      <c r="D53" s="36" t="s">
        <v>52</v>
      </c>
      <c r="E53" s="24">
        <f>+SUM(E54:E150)</f>
        <v>7834737000</v>
      </c>
      <c r="F53" s="24">
        <f t="shared" ref="F53:K53" si="23">+SUM(F54:F150)</f>
        <v>21400000</v>
      </c>
      <c r="G53" s="24">
        <f t="shared" si="23"/>
        <v>67813660</v>
      </c>
      <c r="H53" s="24">
        <f t="shared" si="23"/>
        <v>215595170</v>
      </c>
      <c r="I53" s="24">
        <f t="shared" si="23"/>
        <v>213177710</v>
      </c>
      <c r="J53" s="24">
        <f t="shared" si="23"/>
        <v>407035033</v>
      </c>
      <c r="K53" s="24">
        <f t="shared" si="23"/>
        <v>255555461</v>
      </c>
      <c r="L53" s="24">
        <f t="shared" ref="L53:T53" si="24">+SUM(L54:L150)</f>
        <v>498370397</v>
      </c>
      <c r="M53" s="24">
        <f t="shared" si="24"/>
        <v>394971935</v>
      </c>
      <c r="N53" s="24">
        <f t="shared" si="24"/>
        <v>364896533</v>
      </c>
      <c r="O53" s="24">
        <f t="shared" si="24"/>
        <v>566964926</v>
      </c>
      <c r="P53" s="24">
        <f t="shared" si="24"/>
        <v>233988164</v>
      </c>
      <c r="Q53" s="24">
        <f t="shared" si="24"/>
        <v>803728061</v>
      </c>
      <c r="R53" s="24">
        <f t="shared" si="24"/>
        <v>4043497050</v>
      </c>
      <c r="S53" s="24">
        <f t="shared" si="24"/>
        <v>3791239950</v>
      </c>
      <c r="T53" s="24">
        <f t="shared" si="24"/>
        <v>7834737000</v>
      </c>
    </row>
    <row r="54" spans="2:21" ht="15" x14ac:dyDescent="0.25">
      <c r="B54" s="112" t="s">
        <v>347</v>
      </c>
      <c r="C54" s="31" t="s">
        <v>89</v>
      </c>
      <c r="D54" s="109" t="s">
        <v>182</v>
      </c>
      <c r="E54" s="110">
        <v>6060000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110">
        <v>0</v>
      </c>
      <c r="N54" s="32">
        <v>0</v>
      </c>
      <c r="O54" s="144">
        <v>0</v>
      </c>
      <c r="P54" s="32">
        <v>0</v>
      </c>
      <c r="Q54" s="32">
        <v>0</v>
      </c>
      <c r="R54" s="33">
        <f t="shared" ref="R54" si="25">SUM(F54:Q54)</f>
        <v>0</v>
      </c>
      <c r="S54" s="33">
        <f t="shared" ref="S54" si="26">+E54-R54</f>
        <v>6060000</v>
      </c>
      <c r="T54" s="33">
        <f t="shared" ref="T54" si="27">+R54+S54</f>
        <v>6060000</v>
      </c>
    </row>
    <row r="55" spans="2:21" ht="15" x14ac:dyDescent="0.25">
      <c r="B55" s="112" t="s">
        <v>348</v>
      </c>
      <c r="C55" s="31" t="s">
        <v>89</v>
      </c>
      <c r="D55" s="109" t="s">
        <v>183</v>
      </c>
      <c r="E55" s="110">
        <v>6000000</v>
      </c>
      <c r="F55" s="32">
        <v>2000000</v>
      </c>
      <c r="G55" s="32">
        <v>0</v>
      </c>
      <c r="H55" s="32">
        <v>0</v>
      </c>
      <c r="I55" s="32">
        <v>0</v>
      </c>
      <c r="J55" s="32">
        <v>0</v>
      </c>
      <c r="K55" s="32">
        <v>1531562</v>
      </c>
      <c r="L55" s="32">
        <v>0</v>
      </c>
      <c r="M55" s="110">
        <v>0</v>
      </c>
      <c r="N55" s="32">
        <v>0</v>
      </c>
      <c r="O55" s="144">
        <v>0</v>
      </c>
      <c r="P55" s="32">
        <v>0</v>
      </c>
      <c r="Q55" s="32">
        <v>-30051</v>
      </c>
      <c r="R55" s="33">
        <f t="shared" ref="R55:R101" si="28">SUM(F55:Q55)</f>
        <v>3501511</v>
      </c>
      <c r="S55" s="33">
        <f t="shared" ref="S55:S101" si="29">+E55-R55</f>
        <v>2498489</v>
      </c>
      <c r="T55" s="33">
        <f t="shared" ref="T55:T101" si="30">+R55+S55</f>
        <v>6000000</v>
      </c>
    </row>
    <row r="56" spans="2:21" ht="15" x14ac:dyDescent="0.25">
      <c r="B56" s="112" t="s">
        <v>349</v>
      </c>
      <c r="C56" s="31" t="s">
        <v>89</v>
      </c>
      <c r="D56" s="109" t="s">
        <v>184</v>
      </c>
      <c r="E56" s="110">
        <v>1020000</v>
      </c>
      <c r="F56" s="32">
        <v>1000000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110">
        <v>0</v>
      </c>
      <c r="N56" s="32">
        <v>0</v>
      </c>
      <c r="O56" s="144">
        <v>0</v>
      </c>
      <c r="P56" s="32">
        <v>0</v>
      </c>
      <c r="Q56" s="32">
        <v>-123800</v>
      </c>
      <c r="R56" s="33">
        <f t="shared" si="28"/>
        <v>876200</v>
      </c>
      <c r="S56" s="33">
        <f t="shared" si="29"/>
        <v>143800</v>
      </c>
      <c r="T56" s="33">
        <f t="shared" si="30"/>
        <v>1020000</v>
      </c>
    </row>
    <row r="57" spans="2:21" ht="15" x14ac:dyDescent="0.25">
      <c r="B57" s="112" t="s">
        <v>350</v>
      </c>
      <c r="C57" s="31" t="s">
        <v>89</v>
      </c>
      <c r="D57" s="109" t="s">
        <v>185</v>
      </c>
      <c r="E57" s="110">
        <v>1400000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110">
        <v>0</v>
      </c>
      <c r="N57" s="32">
        <v>0</v>
      </c>
      <c r="O57" s="144">
        <v>0</v>
      </c>
      <c r="P57" s="32">
        <v>0</v>
      </c>
      <c r="Q57" s="32">
        <v>0</v>
      </c>
      <c r="R57" s="33">
        <f t="shared" si="28"/>
        <v>0</v>
      </c>
      <c r="S57" s="33">
        <f t="shared" si="29"/>
        <v>1400000</v>
      </c>
      <c r="T57" s="33">
        <f t="shared" si="30"/>
        <v>1400000</v>
      </c>
    </row>
    <row r="58" spans="2:21" ht="15" x14ac:dyDescent="0.25">
      <c r="B58" s="112" t="s">
        <v>482</v>
      </c>
      <c r="C58" s="31" t="s">
        <v>89</v>
      </c>
      <c r="D58" s="157" t="s">
        <v>483</v>
      </c>
      <c r="E58" s="110">
        <v>49733755</v>
      </c>
      <c r="F58" s="32"/>
      <c r="G58" s="32"/>
      <c r="H58" s="32"/>
      <c r="I58" s="32"/>
      <c r="J58" s="32"/>
      <c r="K58" s="32"/>
      <c r="L58" s="32"/>
      <c r="M58" s="110"/>
      <c r="N58" s="32"/>
      <c r="O58" s="144"/>
      <c r="P58" s="32"/>
      <c r="Q58" s="32">
        <v>0</v>
      </c>
      <c r="R58" s="33">
        <f t="shared" si="28"/>
        <v>0</v>
      </c>
      <c r="S58" s="33">
        <f t="shared" ref="S58" si="31">+E58-R58</f>
        <v>49733755</v>
      </c>
      <c r="T58" s="33">
        <f t="shared" ref="T58" si="32">+R58+S58</f>
        <v>49733755</v>
      </c>
    </row>
    <row r="59" spans="2:21" ht="15" x14ac:dyDescent="0.25">
      <c r="B59" s="112" t="s">
        <v>351</v>
      </c>
      <c r="C59" s="31" t="s">
        <v>89</v>
      </c>
      <c r="D59" s="109" t="s">
        <v>186</v>
      </c>
      <c r="E59" s="110">
        <v>1000000</v>
      </c>
      <c r="F59" s="32">
        <v>1000000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110">
        <v>0</v>
      </c>
      <c r="N59" s="32">
        <v>0</v>
      </c>
      <c r="O59" s="144">
        <v>0</v>
      </c>
      <c r="P59" s="32">
        <v>0</v>
      </c>
      <c r="Q59" s="32">
        <v>-1000000</v>
      </c>
      <c r="R59" s="33">
        <f t="shared" si="28"/>
        <v>0</v>
      </c>
      <c r="S59" s="33">
        <f t="shared" si="29"/>
        <v>1000000</v>
      </c>
      <c r="T59" s="33">
        <f t="shared" si="30"/>
        <v>1000000</v>
      </c>
    </row>
    <row r="60" spans="2:21" ht="15" x14ac:dyDescent="0.25">
      <c r="B60" s="112" t="s">
        <v>352</v>
      </c>
      <c r="C60" s="31" t="s">
        <v>89</v>
      </c>
      <c r="D60" s="109" t="s">
        <v>187</v>
      </c>
      <c r="E60" s="110">
        <v>1000000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110">
        <v>0</v>
      </c>
      <c r="N60" s="32">
        <v>0</v>
      </c>
      <c r="O60" s="144">
        <v>0</v>
      </c>
      <c r="P60" s="32">
        <v>0</v>
      </c>
      <c r="Q60" s="32">
        <v>0</v>
      </c>
      <c r="R60" s="33">
        <f t="shared" si="28"/>
        <v>0</v>
      </c>
      <c r="S60" s="33">
        <f t="shared" si="29"/>
        <v>1000000</v>
      </c>
      <c r="T60" s="33">
        <f t="shared" si="30"/>
        <v>1000000</v>
      </c>
    </row>
    <row r="61" spans="2:21" ht="15" x14ac:dyDescent="0.25">
      <c r="B61" s="112" t="s">
        <v>353</v>
      </c>
      <c r="C61" s="31" t="s">
        <v>89</v>
      </c>
      <c r="D61" s="109" t="s">
        <v>188</v>
      </c>
      <c r="E61" s="110">
        <v>5016000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110">
        <v>0</v>
      </c>
      <c r="N61" s="32">
        <v>0</v>
      </c>
      <c r="O61" s="144">
        <v>0</v>
      </c>
      <c r="P61" s="32">
        <v>0</v>
      </c>
      <c r="Q61" s="32">
        <v>1977000</v>
      </c>
      <c r="R61" s="33">
        <f t="shared" si="28"/>
        <v>1977000</v>
      </c>
      <c r="S61" s="33">
        <f t="shared" si="29"/>
        <v>3039000</v>
      </c>
      <c r="T61" s="33">
        <f t="shared" si="30"/>
        <v>5016000</v>
      </c>
    </row>
    <row r="62" spans="2:21" ht="15" x14ac:dyDescent="0.25">
      <c r="B62" s="112" t="s">
        <v>354</v>
      </c>
      <c r="C62" s="31" t="s">
        <v>89</v>
      </c>
      <c r="D62" s="109" t="s">
        <v>189</v>
      </c>
      <c r="E62" s="110">
        <v>8778000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110">
        <v>0</v>
      </c>
      <c r="N62" s="32">
        <v>0</v>
      </c>
      <c r="O62" s="144">
        <v>0</v>
      </c>
      <c r="P62" s="32">
        <v>0</v>
      </c>
      <c r="Q62" s="32">
        <v>4942500</v>
      </c>
      <c r="R62" s="33">
        <f t="shared" si="28"/>
        <v>4942500</v>
      </c>
      <c r="S62" s="33">
        <f t="shared" si="29"/>
        <v>3835500</v>
      </c>
      <c r="T62" s="33">
        <f t="shared" si="30"/>
        <v>8778000</v>
      </c>
    </row>
    <row r="63" spans="2:21" ht="15" x14ac:dyDescent="0.25">
      <c r="B63" s="112" t="s">
        <v>355</v>
      </c>
      <c r="C63" s="31" t="s">
        <v>89</v>
      </c>
      <c r="D63" s="109" t="s">
        <v>190</v>
      </c>
      <c r="E63" s="110">
        <v>2400000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110">
        <v>0</v>
      </c>
      <c r="N63" s="32">
        <v>0</v>
      </c>
      <c r="O63" s="144">
        <v>0</v>
      </c>
      <c r="P63" s="32">
        <v>0</v>
      </c>
      <c r="Q63" s="32">
        <v>636000</v>
      </c>
      <c r="R63" s="33">
        <f t="shared" si="28"/>
        <v>636000</v>
      </c>
      <c r="S63" s="33">
        <f t="shared" si="29"/>
        <v>1764000</v>
      </c>
      <c r="T63" s="33">
        <f t="shared" si="30"/>
        <v>2400000</v>
      </c>
    </row>
    <row r="64" spans="2:21" ht="15" x14ac:dyDescent="0.25">
      <c r="B64" s="112" t="s">
        <v>356</v>
      </c>
      <c r="C64" s="31" t="s">
        <v>89</v>
      </c>
      <c r="D64" s="109" t="s">
        <v>191</v>
      </c>
      <c r="E64" s="110">
        <v>4200000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110">
        <v>0</v>
      </c>
      <c r="N64" s="32">
        <v>0</v>
      </c>
      <c r="O64" s="144">
        <v>0</v>
      </c>
      <c r="P64" s="32">
        <v>0</v>
      </c>
      <c r="Q64" s="32">
        <v>1590000</v>
      </c>
      <c r="R64" s="33">
        <f t="shared" si="28"/>
        <v>1590000</v>
      </c>
      <c r="S64" s="33">
        <f t="shared" si="29"/>
        <v>2610000</v>
      </c>
      <c r="T64" s="33">
        <f t="shared" si="30"/>
        <v>4200000</v>
      </c>
    </row>
    <row r="65" spans="2:20" ht="15" x14ac:dyDescent="0.25">
      <c r="B65" s="112" t="s">
        <v>357</v>
      </c>
      <c r="C65" s="31" t="s">
        <v>89</v>
      </c>
      <c r="D65" s="109" t="s">
        <v>192</v>
      </c>
      <c r="E65" s="110">
        <v>467294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110">
        <v>0</v>
      </c>
      <c r="N65" s="32">
        <v>0</v>
      </c>
      <c r="O65" s="144">
        <v>0</v>
      </c>
      <c r="P65" s="32">
        <v>0</v>
      </c>
      <c r="Q65" s="32">
        <v>0</v>
      </c>
      <c r="R65" s="33">
        <f t="shared" si="28"/>
        <v>0</v>
      </c>
      <c r="S65" s="33">
        <f t="shared" si="29"/>
        <v>467294</v>
      </c>
      <c r="T65" s="33">
        <f t="shared" si="30"/>
        <v>467294</v>
      </c>
    </row>
    <row r="66" spans="2:20" ht="15" x14ac:dyDescent="0.25">
      <c r="B66" s="112" t="s">
        <v>358</v>
      </c>
      <c r="C66" s="31" t="s">
        <v>89</v>
      </c>
      <c r="D66" s="109" t="s">
        <v>193</v>
      </c>
      <c r="E66" s="110">
        <v>12906111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110">
        <v>0</v>
      </c>
      <c r="N66" s="32">
        <v>0</v>
      </c>
      <c r="O66" s="144">
        <v>0</v>
      </c>
      <c r="P66" s="32">
        <v>0</v>
      </c>
      <c r="Q66" s="32">
        <v>0</v>
      </c>
      <c r="R66" s="33">
        <f t="shared" si="28"/>
        <v>0</v>
      </c>
      <c r="S66" s="33">
        <f t="shared" si="29"/>
        <v>12906111</v>
      </c>
      <c r="T66" s="33">
        <f t="shared" si="30"/>
        <v>12906111</v>
      </c>
    </row>
    <row r="67" spans="2:20" ht="15" x14ac:dyDescent="0.25">
      <c r="B67" s="112" t="s">
        <v>359</v>
      </c>
      <c r="C67" s="31" t="s">
        <v>89</v>
      </c>
      <c r="D67" s="109" t="s">
        <v>194</v>
      </c>
      <c r="E67" s="110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110">
        <v>0</v>
      </c>
      <c r="N67" s="32">
        <v>0</v>
      </c>
      <c r="O67" s="144">
        <v>0</v>
      </c>
      <c r="P67" s="32">
        <v>0</v>
      </c>
      <c r="Q67" s="32">
        <v>0</v>
      </c>
      <c r="R67" s="33">
        <f t="shared" si="28"/>
        <v>0</v>
      </c>
      <c r="S67" s="33">
        <f t="shared" si="29"/>
        <v>0</v>
      </c>
      <c r="T67" s="33">
        <f t="shared" si="30"/>
        <v>0</v>
      </c>
    </row>
    <row r="68" spans="2:20" ht="15" x14ac:dyDescent="0.25">
      <c r="B68" s="112" t="s">
        <v>360</v>
      </c>
      <c r="C68" s="31" t="s">
        <v>89</v>
      </c>
      <c r="D68" s="109" t="s">
        <v>195</v>
      </c>
      <c r="E68" s="110">
        <v>20000000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110">
        <v>0</v>
      </c>
      <c r="N68" s="32">
        <v>0</v>
      </c>
      <c r="O68" s="144">
        <v>0</v>
      </c>
      <c r="P68" s="32">
        <v>0</v>
      </c>
      <c r="Q68" s="32">
        <v>0</v>
      </c>
      <c r="R68" s="33">
        <f t="shared" si="28"/>
        <v>0</v>
      </c>
      <c r="S68" s="33">
        <f t="shared" si="29"/>
        <v>20000000</v>
      </c>
      <c r="T68" s="33">
        <f t="shared" si="30"/>
        <v>20000000</v>
      </c>
    </row>
    <row r="69" spans="2:20" s="34" customFormat="1" ht="15" x14ac:dyDescent="0.25">
      <c r="B69" s="112" t="s">
        <v>361</v>
      </c>
      <c r="C69" s="31" t="s">
        <v>89</v>
      </c>
      <c r="D69" s="109" t="s">
        <v>196</v>
      </c>
      <c r="E69" s="110">
        <v>15000000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110">
        <v>0</v>
      </c>
      <c r="N69" s="32">
        <v>0</v>
      </c>
      <c r="O69" s="144">
        <v>0</v>
      </c>
      <c r="P69" s="32">
        <v>0</v>
      </c>
      <c r="Q69" s="32">
        <v>0</v>
      </c>
      <c r="R69" s="33">
        <f t="shared" si="28"/>
        <v>0</v>
      </c>
      <c r="S69" s="33">
        <f t="shared" si="29"/>
        <v>15000000</v>
      </c>
      <c r="T69" s="33">
        <f t="shared" si="30"/>
        <v>15000000</v>
      </c>
    </row>
    <row r="70" spans="2:20" s="34" customFormat="1" ht="15" x14ac:dyDescent="0.25">
      <c r="B70" s="112" t="s">
        <v>362</v>
      </c>
      <c r="C70" s="31" t="s">
        <v>89</v>
      </c>
      <c r="D70" s="109" t="s">
        <v>197</v>
      </c>
      <c r="E70" s="110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110">
        <v>0</v>
      </c>
      <c r="N70" s="32">
        <v>0</v>
      </c>
      <c r="O70" s="144">
        <v>0</v>
      </c>
      <c r="P70" s="32">
        <v>0</v>
      </c>
      <c r="Q70" s="32">
        <v>0</v>
      </c>
      <c r="R70" s="33">
        <f t="shared" si="28"/>
        <v>0</v>
      </c>
      <c r="S70" s="33">
        <f t="shared" si="29"/>
        <v>0</v>
      </c>
      <c r="T70" s="33">
        <f t="shared" si="30"/>
        <v>0</v>
      </c>
    </row>
    <row r="71" spans="2:20" s="34" customFormat="1" ht="15" x14ac:dyDescent="0.25">
      <c r="B71" s="112" t="s">
        <v>363</v>
      </c>
      <c r="C71" s="31" t="s">
        <v>89</v>
      </c>
      <c r="D71" s="109" t="s">
        <v>198</v>
      </c>
      <c r="E71" s="110">
        <v>735974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110">
        <v>0</v>
      </c>
      <c r="N71" s="32">
        <v>0</v>
      </c>
      <c r="O71" s="144">
        <v>0</v>
      </c>
      <c r="P71" s="32">
        <v>0</v>
      </c>
      <c r="Q71" s="32">
        <v>0</v>
      </c>
      <c r="R71" s="33">
        <f t="shared" si="28"/>
        <v>0</v>
      </c>
      <c r="S71" s="33">
        <f t="shared" si="29"/>
        <v>735974</v>
      </c>
      <c r="T71" s="33">
        <f t="shared" si="30"/>
        <v>735974</v>
      </c>
    </row>
    <row r="72" spans="2:20" ht="15" x14ac:dyDescent="0.25">
      <c r="B72" s="112" t="s">
        <v>364</v>
      </c>
      <c r="C72" s="31" t="s">
        <v>89</v>
      </c>
      <c r="D72" s="109" t="s">
        <v>199</v>
      </c>
      <c r="E72" s="110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110">
        <v>0</v>
      </c>
      <c r="N72" s="32">
        <v>0</v>
      </c>
      <c r="O72" s="144">
        <v>0</v>
      </c>
      <c r="P72" s="32">
        <v>0</v>
      </c>
      <c r="Q72" s="32">
        <v>0</v>
      </c>
      <c r="R72" s="33">
        <f t="shared" si="28"/>
        <v>0</v>
      </c>
      <c r="S72" s="33">
        <f t="shared" si="29"/>
        <v>0</v>
      </c>
      <c r="T72" s="33">
        <f t="shared" si="30"/>
        <v>0</v>
      </c>
    </row>
    <row r="73" spans="2:20" ht="15" x14ac:dyDescent="0.25">
      <c r="B73" s="112" t="s">
        <v>365</v>
      </c>
      <c r="C73" s="31" t="s">
        <v>89</v>
      </c>
      <c r="D73" s="109" t="s">
        <v>200</v>
      </c>
      <c r="E73" s="110">
        <v>1850000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110">
        <v>0</v>
      </c>
      <c r="N73" s="32">
        <v>0</v>
      </c>
      <c r="O73" s="144">
        <v>0</v>
      </c>
      <c r="P73" s="32">
        <v>0</v>
      </c>
      <c r="Q73" s="32">
        <v>0</v>
      </c>
      <c r="R73" s="33">
        <f t="shared" si="28"/>
        <v>0</v>
      </c>
      <c r="S73" s="33">
        <f t="shared" si="29"/>
        <v>1850000</v>
      </c>
      <c r="T73" s="33">
        <f t="shared" si="30"/>
        <v>1850000</v>
      </c>
    </row>
    <row r="74" spans="2:20" ht="15" x14ac:dyDescent="0.25">
      <c r="B74" s="112" t="s">
        <v>366</v>
      </c>
      <c r="C74" s="31" t="s">
        <v>89</v>
      </c>
      <c r="D74" s="109" t="s">
        <v>201</v>
      </c>
      <c r="E74" s="110">
        <v>404320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110">
        <v>0</v>
      </c>
      <c r="N74" s="32">
        <v>0</v>
      </c>
      <c r="O74" s="144">
        <v>0</v>
      </c>
      <c r="P74" s="32">
        <v>0</v>
      </c>
      <c r="Q74" s="32">
        <v>0</v>
      </c>
      <c r="R74" s="33">
        <f t="shared" si="28"/>
        <v>0</v>
      </c>
      <c r="S74" s="33">
        <f t="shared" si="29"/>
        <v>404320</v>
      </c>
      <c r="T74" s="33">
        <f t="shared" si="30"/>
        <v>404320</v>
      </c>
    </row>
    <row r="75" spans="2:20" ht="15" x14ac:dyDescent="0.25">
      <c r="B75" s="112" t="s">
        <v>367</v>
      </c>
      <c r="C75" s="31" t="s">
        <v>89</v>
      </c>
      <c r="D75" s="109" t="s">
        <v>202</v>
      </c>
      <c r="E75" s="110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110">
        <v>0</v>
      </c>
      <c r="N75" s="32">
        <v>0</v>
      </c>
      <c r="O75" s="144">
        <v>0</v>
      </c>
      <c r="P75" s="32">
        <v>0</v>
      </c>
      <c r="Q75" s="32">
        <v>0</v>
      </c>
      <c r="R75" s="33">
        <f t="shared" si="28"/>
        <v>0</v>
      </c>
      <c r="S75" s="33">
        <f t="shared" si="29"/>
        <v>0</v>
      </c>
      <c r="T75" s="33">
        <f t="shared" si="30"/>
        <v>0</v>
      </c>
    </row>
    <row r="76" spans="2:20" ht="15" x14ac:dyDescent="0.25">
      <c r="B76" s="112" t="s">
        <v>368</v>
      </c>
      <c r="C76" s="31" t="s">
        <v>89</v>
      </c>
      <c r="D76" s="109" t="s">
        <v>203</v>
      </c>
      <c r="E76" s="110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110">
        <v>0</v>
      </c>
      <c r="N76" s="32">
        <v>0</v>
      </c>
      <c r="O76" s="144">
        <v>0</v>
      </c>
      <c r="P76" s="32">
        <v>0</v>
      </c>
      <c r="Q76" s="32">
        <v>0</v>
      </c>
      <c r="R76" s="33">
        <f t="shared" si="28"/>
        <v>0</v>
      </c>
      <c r="S76" s="33">
        <f t="shared" si="29"/>
        <v>0</v>
      </c>
      <c r="T76" s="33">
        <f t="shared" si="30"/>
        <v>0</v>
      </c>
    </row>
    <row r="77" spans="2:20" s="22" customFormat="1" ht="15" x14ac:dyDescent="0.25">
      <c r="B77" s="112" t="s">
        <v>369</v>
      </c>
      <c r="C77" s="31" t="s">
        <v>89</v>
      </c>
      <c r="D77" s="109" t="s">
        <v>204</v>
      </c>
      <c r="E77" s="110">
        <v>228693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110">
        <v>0</v>
      </c>
      <c r="N77" s="32">
        <v>0</v>
      </c>
      <c r="O77" s="144">
        <v>0</v>
      </c>
      <c r="P77" s="32">
        <v>0</v>
      </c>
      <c r="Q77" s="32">
        <v>0</v>
      </c>
      <c r="R77" s="33">
        <f t="shared" si="28"/>
        <v>0</v>
      </c>
      <c r="S77" s="33">
        <f t="shared" si="29"/>
        <v>228693</v>
      </c>
      <c r="T77" s="33">
        <f t="shared" si="30"/>
        <v>228693</v>
      </c>
    </row>
    <row r="78" spans="2:20" ht="15" x14ac:dyDescent="0.25">
      <c r="B78" s="112" t="s">
        <v>370</v>
      </c>
      <c r="C78" s="31" t="s">
        <v>89</v>
      </c>
      <c r="D78" s="109" t="s">
        <v>205</v>
      </c>
      <c r="E78" s="110">
        <v>414661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110">
        <v>0</v>
      </c>
      <c r="N78" s="32">
        <v>0</v>
      </c>
      <c r="O78" s="144">
        <v>0</v>
      </c>
      <c r="P78" s="32">
        <v>0</v>
      </c>
      <c r="Q78" s="32">
        <v>0</v>
      </c>
      <c r="R78" s="33">
        <f t="shared" si="28"/>
        <v>0</v>
      </c>
      <c r="S78" s="33">
        <f t="shared" si="29"/>
        <v>414661</v>
      </c>
      <c r="T78" s="33">
        <f t="shared" si="30"/>
        <v>414661</v>
      </c>
    </row>
    <row r="79" spans="2:20" ht="15" x14ac:dyDescent="0.25">
      <c r="B79" s="112" t="s">
        <v>371</v>
      </c>
      <c r="C79" s="31" t="s">
        <v>89</v>
      </c>
      <c r="D79" s="109" t="s">
        <v>206</v>
      </c>
      <c r="E79" s="110">
        <v>60000000</v>
      </c>
      <c r="F79" s="32">
        <v>2000000</v>
      </c>
      <c r="G79" s="32">
        <v>0</v>
      </c>
      <c r="H79" s="32">
        <v>0</v>
      </c>
      <c r="I79" s="32">
        <v>102779</v>
      </c>
      <c r="J79" s="32">
        <v>7126877</v>
      </c>
      <c r="K79" s="32">
        <v>4794231</v>
      </c>
      <c r="L79" s="32">
        <v>4764291</v>
      </c>
      <c r="M79" s="110">
        <v>3438810</v>
      </c>
      <c r="N79" s="32">
        <v>4550552</v>
      </c>
      <c r="O79" s="144">
        <v>3499566</v>
      </c>
      <c r="P79" s="32">
        <v>1906391</v>
      </c>
      <c r="Q79" s="32">
        <v>6012257</v>
      </c>
      <c r="R79" s="33">
        <f t="shared" si="28"/>
        <v>38195754</v>
      </c>
      <c r="S79" s="33">
        <f t="shared" si="29"/>
        <v>21804246</v>
      </c>
      <c r="T79" s="33">
        <f t="shared" si="30"/>
        <v>60000000</v>
      </c>
    </row>
    <row r="80" spans="2:20" ht="15" x14ac:dyDescent="0.25">
      <c r="B80" s="112" t="s">
        <v>479</v>
      </c>
      <c r="C80" s="31" t="s">
        <v>89</v>
      </c>
      <c r="D80" s="109" t="s">
        <v>480</v>
      </c>
      <c r="E80" s="110">
        <v>5000000</v>
      </c>
      <c r="F80" s="32"/>
      <c r="G80" s="32"/>
      <c r="H80" s="32"/>
      <c r="I80" s="32"/>
      <c r="J80" s="32"/>
      <c r="K80" s="32"/>
      <c r="L80" s="32"/>
      <c r="M80" s="110"/>
      <c r="N80" s="32"/>
      <c r="O80" s="144">
        <v>0</v>
      </c>
      <c r="P80" s="32">
        <v>0</v>
      </c>
      <c r="Q80" s="32">
        <v>0</v>
      </c>
      <c r="R80" s="33">
        <f t="shared" ref="R80" si="33">SUM(F80:Q80)</f>
        <v>0</v>
      </c>
      <c r="S80" s="33">
        <f t="shared" ref="S80" si="34">+E80-R80</f>
        <v>5000000</v>
      </c>
      <c r="T80" s="33">
        <f t="shared" ref="T80" si="35">+R80+S80</f>
        <v>5000000</v>
      </c>
    </row>
    <row r="81" spans="2:20" s="22" customFormat="1" ht="15" x14ac:dyDescent="0.25">
      <c r="B81" s="112" t="s">
        <v>372</v>
      </c>
      <c r="C81" s="31" t="s">
        <v>89</v>
      </c>
      <c r="D81" s="109" t="s">
        <v>207</v>
      </c>
      <c r="E81" s="110">
        <v>5000000</v>
      </c>
      <c r="F81" s="32">
        <v>2000000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110">
        <v>0</v>
      </c>
      <c r="N81" s="32">
        <v>0</v>
      </c>
      <c r="O81" s="144">
        <v>0</v>
      </c>
      <c r="P81" s="32">
        <v>0</v>
      </c>
      <c r="Q81" s="32">
        <v>-1826500</v>
      </c>
      <c r="R81" s="33">
        <f t="shared" si="28"/>
        <v>173500</v>
      </c>
      <c r="S81" s="33">
        <f t="shared" si="29"/>
        <v>4826500</v>
      </c>
      <c r="T81" s="33">
        <f t="shared" si="30"/>
        <v>5000000</v>
      </c>
    </row>
    <row r="82" spans="2:20" s="22" customFormat="1" ht="15" x14ac:dyDescent="0.25">
      <c r="B82" s="112" t="s">
        <v>373</v>
      </c>
      <c r="C82" s="31" t="s">
        <v>89</v>
      </c>
      <c r="D82" s="109" t="s">
        <v>208</v>
      </c>
      <c r="E82" s="110">
        <v>90000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110">
        <v>0</v>
      </c>
      <c r="N82" s="32">
        <v>0</v>
      </c>
      <c r="O82" s="144">
        <v>0</v>
      </c>
      <c r="P82" s="32">
        <v>0</v>
      </c>
      <c r="Q82" s="32">
        <v>0</v>
      </c>
      <c r="R82" s="33">
        <f t="shared" si="28"/>
        <v>0</v>
      </c>
      <c r="S82" s="33">
        <f t="shared" si="29"/>
        <v>90000</v>
      </c>
      <c r="T82" s="33">
        <f t="shared" si="30"/>
        <v>90000</v>
      </c>
    </row>
    <row r="83" spans="2:20" ht="15" x14ac:dyDescent="0.25">
      <c r="B83" s="112" t="s">
        <v>374</v>
      </c>
      <c r="C83" s="31" t="s">
        <v>89</v>
      </c>
      <c r="D83" s="109" t="s">
        <v>209</v>
      </c>
      <c r="E83" s="110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110">
        <v>0</v>
      </c>
      <c r="N83" s="32">
        <v>0</v>
      </c>
      <c r="O83" s="144">
        <v>0</v>
      </c>
      <c r="P83" s="32">
        <v>0</v>
      </c>
      <c r="Q83" s="32">
        <v>0</v>
      </c>
      <c r="R83" s="33">
        <f t="shared" si="28"/>
        <v>0</v>
      </c>
      <c r="S83" s="33">
        <f t="shared" si="29"/>
        <v>0</v>
      </c>
      <c r="T83" s="33">
        <f t="shared" si="30"/>
        <v>0</v>
      </c>
    </row>
    <row r="84" spans="2:20" ht="15" x14ac:dyDescent="0.25">
      <c r="B84" s="112" t="s">
        <v>375</v>
      </c>
      <c r="C84" s="31" t="s">
        <v>89</v>
      </c>
      <c r="D84" s="109" t="s">
        <v>210</v>
      </c>
      <c r="E84" s="110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110">
        <v>0</v>
      </c>
      <c r="N84" s="32">
        <v>0</v>
      </c>
      <c r="O84" s="144">
        <v>0</v>
      </c>
      <c r="P84" s="32">
        <v>0</v>
      </c>
      <c r="Q84" s="32">
        <v>0</v>
      </c>
      <c r="R84" s="33">
        <f t="shared" si="28"/>
        <v>0</v>
      </c>
      <c r="S84" s="33">
        <f t="shared" si="29"/>
        <v>0</v>
      </c>
      <c r="T84" s="33">
        <f t="shared" si="30"/>
        <v>0</v>
      </c>
    </row>
    <row r="85" spans="2:20" ht="15" x14ac:dyDescent="0.25">
      <c r="B85" s="112" t="s">
        <v>376</v>
      </c>
      <c r="C85" s="31" t="s">
        <v>89</v>
      </c>
      <c r="D85" s="109" t="s">
        <v>211</v>
      </c>
      <c r="E85" s="110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110">
        <v>0</v>
      </c>
      <c r="N85" s="32">
        <v>0</v>
      </c>
      <c r="O85" s="144">
        <v>0</v>
      </c>
      <c r="P85" s="32">
        <v>0</v>
      </c>
      <c r="Q85" s="32">
        <v>0</v>
      </c>
      <c r="R85" s="33">
        <f t="shared" si="28"/>
        <v>0</v>
      </c>
      <c r="S85" s="33">
        <f t="shared" si="29"/>
        <v>0</v>
      </c>
      <c r="T85" s="33">
        <f t="shared" si="30"/>
        <v>0</v>
      </c>
    </row>
    <row r="86" spans="2:20" ht="15" x14ac:dyDescent="0.25">
      <c r="B86" s="112" t="s">
        <v>377</v>
      </c>
      <c r="C86" s="31" t="s">
        <v>89</v>
      </c>
      <c r="D86" s="109" t="s">
        <v>212</v>
      </c>
      <c r="E86" s="110">
        <v>575000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110">
        <v>0</v>
      </c>
      <c r="N86" s="32">
        <v>0</v>
      </c>
      <c r="O86" s="144">
        <v>0</v>
      </c>
      <c r="P86" s="32">
        <v>0</v>
      </c>
      <c r="Q86" s="32">
        <v>0</v>
      </c>
      <c r="R86" s="33">
        <f t="shared" si="28"/>
        <v>0</v>
      </c>
      <c r="S86" s="33">
        <f t="shared" si="29"/>
        <v>575000</v>
      </c>
      <c r="T86" s="33">
        <f t="shared" si="30"/>
        <v>575000</v>
      </c>
    </row>
    <row r="87" spans="2:20" ht="15" x14ac:dyDescent="0.25">
      <c r="B87" s="112" t="s">
        <v>484</v>
      </c>
      <c r="C87" s="31" t="s">
        <v>89</v>
      </c>
      <c r="D87" s="109" t="s">
        <v>485</v>
      </c>
      <c r="E87" s="110">
        <v>25000000</v>
      </c>
      <c r="F87" s="32"/>
      <c r="G87" s="32"/>
      <c r="H87" s="32"/>
      <c r="I87" s="32"/>
      <c r="J87" s="32"/>
      <c r="K87" s="32"/>
      <c r="L87" s="32"/>
      <c r="M87" s="110"/>
      <c r="N87" s="32"/>
      <c r="O87" s="144"/>
      <c r="P87" s="32"/>
      <c r="Q87" s="32">
        <v>0</v>
      </c>
      <c r="R87" s="33">
        <f t="shared" ref="R87" si="36">SUM(F87:Q87)</f>
        <v>0</v>
      </c>
      <c r="S87" s="33">
        <f t="shared" ref="S87" si="37">+E87-R87</f>
        <v>25000000</v>
      </c>
      <c r="T87" s="33">
        <f t="shared" ref="T87" si="38">+R87+S87</f>
        <v>25000000</v>
      </c>
    </row>
    <row r="88" spans="2:20" ht="15" x14ac:dyDescent="0.25">
      <c r="B88" s="112" t="s">
        <v>378</v>
      </c>
      <c r="C88" s="31" t="s">
        <v>89</v>
      </c>
      <c r="D88" s="109" t="s">
        <v>213</v>
      </c>
      <c r="E88" s="110">
        <v>60000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110">
        <v>0</v>
      </c>
      <c r="N88" s="32">
        <v>0</v>
      </c>
      <c r="O88" s="144">
        <v>0</v>
      </c>
      <c r="P88" s="32">
        <v>0</v>
      </c>
      <c r="Q88" s="32">
        <v>0</v>
      </c>
      <c r="R88" s="33">
        <f t="shared" si="28"/>
        <v>0</v>
      </c>
      <c r="S88" s="33">
        <f t="shared" si="29"/>
        <v>60000</v>
      </c>
      <c r="T88" s="33">
        <f t="shared" si="30"/>
        <v>60000</v>
      </c>
    </row>
    <row r="89" spans="2:20" ht="15" x14ac:dyDescent="0.25">
      <c r="B89" s="112" t="s">
        <v>379</v>
      </c>
      <c r="C89" s="31" t="s">
        <v>89</v>
      </c>
      <c r="D89" s="109" t="s">
        <v>214</v>
      </c>
      <c r="E89" s="110">
        <v>6000000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110">
        <v>0</v>
      </c>
      <c r="N89" s="32">
        <v>0</v>
      </c>
      <c r="O89" s="144">
        <v>0</v>
      </c>
      <c r="P89" s="32">
        <v>0</v>
      </c>
      <c r="Q89" s="32">
        <v>0</v>
      </c>
      <c r="R89" s="33">
        <f t="shared" si="28"/>
        <v>0</v>
      </c>
      <c r="S89" s="33">
        <f t="shared" si="29"/>
        <v>6000000</v>
      </c>
      <c r="T89" s="33">
        <f t="shared" si="30"/>
        <v>6000000</v>
      </c>
    </row>
    <row r="90" spans="2:20" s="22" customFormat="1" ht="15" x14ac:dyDescent="0.25">
      <c r="B90" s="112" t="s">
        <v>380</v>
      </c>
      <c r="C90" s="31" t="s">
        <v>89</v>
      </c>
      <c r="D90" s="109" t="s">
        <v>215</v>
      </c>
      <c r="E90" s="110">
        <v>0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110">
        <v>0</v>
      </c>
      <c r="N90" s="32">
        <v>0</v>
      </c>
      <c r="O90" s="144">
        <v>0</v>
      </c>
      <c r="P90" s="32">
        <v>0</v>
      </c>
      <c r="Q90" s="32">
        <v>0</v>
      </c>
      <c r="R90" s="33">
        <f t="shared" si="28"/>
        <v>0</v>
      </c>
      <c r="S90" s="33">
        <f t="shared" si="29"/>
        <v>0</v>
      </c>
      <c r="T90" s="33">
        <f t="shared" si="30"/>
        <v>0</v>
      </c>
    </row>
    <row r="91" spans="2:20" ht="15" x14ac:dyDescent="0.25">
      <c r="B91" s="112" t="s">
        <v>381</v>
      </c>
      <c r="C91" s="31" t="s">
        <v>89</v>
      </c>
      <c r="D91" s="109" t="s">
        <v>216</v>
      </c>
      <c r="E91" s="110">
        <v>50764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110">
        <v>0</v>
      </c>
      <c r="N91" s="32">
        <v>0</v>
      </c>
      <c r="O91" s="144">
        <v>0</v>
      </c>
      <c r="P91" s="32">
        <v>0</v>
      </c>
      <c r="Q91" s="32">
        <v>0</v>
      </c>
      <c r="R91" s="33">
        <f t="shared" si="28"/>
        <v>0</v>
      </c>
      <c r="S91" s="33">
        <f t="shared" si="29"/>
        <v>50764</v>
      </c>
      <c r="T91" s="33">
        <f t="shared" si="30"/>
        <v>50764</v>
      </c>
    </row>
    <row r="92" spans="2:20" s="22" customFormat="1" ht="15" x14ac:dyDescent="0.25">
      <c r="B92" s="112" t="s">
        <v>382</v>
      </c>
      <c r="C92" s="31" t="s">
        <v>89</v>
      </c>
      <c r="D92" s="109" t="s">
        <v>217</v>
      </c>
      <c r="E92" s="110">
        <v>112923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110">
        <v>0</v>
      </c>
      <c r="N92" s="32">
        <v>0</v>
      </c>
      <c r="O92" s="144">
        <v>0</v>
      </c>
      <c r="P92" s="32">
        <v>0</v>
      </c>
      <c r="Q92" s="32">
        <v>0</v>
      </c>
      <c r="R92" s="33">
        <f t="shared" si="28"/>
        <v>0</v>
      </c>
      <c r="S92" s="33">
        <f t="shared" si="29"/>
        <v>112923</v>
      </c>
      <c r="T92" s="33">
        <f t="shared" si="30"/>
        <v>112923</v>
      </c>
    </row>
    <row r="93" spans="2:20" s="22" customFormat="1" ht="15" x14ac:dyDescent="0.25">
      <c r="B93" s="112" t="s">
        <v>383</v>
      </c>
      <c r="C93" s="31" t="s">
        <v>89</v>
      </c>
      <c r="D93" s="109" t="s">
        <v>218</v>
      </c>
      <c r="E93" s="110">
        <v>1140182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110">
        <v>0</v>
      </c>
      <c r="N93" s="32">
        <v>0</v>
      </c>
      <c r="O93" s="144">
        <v>0</v>
      </c>
      <c r="P93" s="32">
        <v>0</v>
      </c>
      <c r="Q93" s="32">
        <v>0</v>
      </c>
      <c r="R93" s="33">
        <f t="shared" si="28"/>
        <v>0</v>
      </c>
      <c r="S93" s="33">
        <f t="shared" si="29"/>
        <v>1140182</v>
      </c>
      <c r="T93" s="33">
        <f t="shared" si="30"/>
        <v>1140182</v>
      </c>
    </row>
    <row r="94" spans="2:20" ht="15" x14ac:dyDescent="0.25">
      <c r="B94" s="112" t="s">
        <v>384</v>
      </c>
      <c r="C94" s="31" t="s">
        <v>89</v>
      </c>
      <c r="D94" s="109" t="s">
        <v>219</v>
      </c>
      <c r="E94" s="110">
        <v>476266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110">
        <v>0</v>
      </c>
      <c r="N94" s="32">
        <v>0</v>
      </c>
      <c r="O94" s="144">
        <v>0</v>
      </c>
      <c r="P94" s="32">
        <v>0</v>
      </c>
      <c r="Q94" s="32">
        <v>0</v>
      </c>
      <c r="R94" s="33">
        <f t="shared" si="28"/>
        <v>0</v>
      </c>
      <c r="S94" s="33">
        <f t="shared" si="29"/>
        <v>476266</v>
      </c>
      <c r="T94" s="33">
        <f t="shared" si="30"/>
        <v>476266</v>
      </c>
    </row>
    <row r="95" spans="2:20" ht="15" x14ac:dyDescent="0.25">
      <c r="B95" s="112" t="s">
        <v>385</v>
      </c>
      <c r="C95" s="31" t="s">
        <v>89</v>
      </c>
      <c r="D95" s="109" t="s">
        <v>220</v>
      </c>
      <c r="E95" s="110">
        <v>413204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110">
        <v>0</v>
      </c>
      <c r="N95" s="32">
        <v>0</v>
      </c>
      <c r="O95" s="144">
        <v>0</v>
      </c>
      <c r="P95" s="32">
        <v>0</v>
      </c>
      <c r="Q95" s="32">
        <v>0</v>
      </c>
      <c r="R95" s="33">
        <f t="shared" si="28"/>
        <v>0</v>
      </c>
      <c r="S95" s="33">
        <f t="shared" si="29"/>
        <v>413204</v>
      </c>
      <c r="T95" s="33">
        <f t="shared" si="30"/>
        <v>413204</v>
      </c>
    </row>
    <row r="96" spans="2:20" ht="15" x14ac:dyDescent="0.25">
      <c r="B96" s="112" t="s">
        <v>386</v>
      </c>
      <c r="C96" s="31" t="s">
        <v>89</v>
      </c>
      <c r="D96" s="109" t="s">
        <v>221</v>
      </c>
      <c r="E96" s="110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110">
        <v>0</v>
      </c>
      <c r="N96" s="32">
        <v>0</v>
      </c>
      <c r="O96" s="144">
        <v>0</v>
      </c>
      <c r="P96" s="32">
        <v>0</v>
      </c>
      <c r="Q96" s="32">
        <v>0</v>
      </c>
      <c r="R96" s="33">
        <f t="shared" si="28"/>
        <v>0</v>
      </c>
      <c r="S96" s="33">
        <f t="shared" si="29"/>
        <v>0</v>
      </c>
      <c r="T96" s="33">
        <f t="shared" si="30"/>
        <v>0</v>
      </c>
    </row>
    <row r="97" spans="2:20" s="22" customFormat="1" ht="15" x14ac:dyDescent="0.25">
      <c r="B97" s="112" t="s">
        <v>387</v>
      </c>
      <c r="C97" s="31" t="s">
        <v>89</v>
      </c>
      <c r="D97" s="109" t="s">
        <v>222</v>
      </c>
      <c r="E97" s="110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110">
        <v>0</v>
      </c>
      <c r="N97" s="32">
        <v>0</v>
      </c>
      <c r="O97" s="144">
        <v>0</v>
      </c>
      <c r="P97" s="32">
        <v>0</v>
      </c>
      <c r="Q97" s="32">
        <v>0</v>
      </c>
      <c r="R97" s="33">
        <f t="shared" si="28"/>
        <v>0</v>
      </c>
      <c r="S97" s="33">
        <f t="shared" si="29"/>
        <v>0</v>
      </c>
      <c r="T97" s="33">
        <f t="shared" si="30"/>
        <v>0</v>
      </c>
    </row>
    <row r="98" spans="2:20" ht="15" x14ac:dyDescent="0.25">
      <c r="B98" s="112" t="s">
        <v>388</v>
      </c>
      <c r="C98" s="31" t="s">
        <v>89</v>
      </c>
      <c r="D98" s="109" t="s">
        <v>223</v>
      </c>
      <c r="E98" s="110">
        <v>204714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110">
        <v>0</v>
      </c>
      <c r="N98" s="32">
        <v>0</v>
      </c>
      <c r="O98" s="144">
        <v>0</v>
      </c>
      <c r="P98" s="32">
        <v>0</v>
      </c>
      <c r="Q98" s="32">
        <v>0</v>
      </c>
      <c r="R98" s="33">
        <f t="shared" si="28"/>
        <v>0</v>
      </c>
      <c r="S98" s="33">
        <f t="shared" si="29"/>
        <v>204714</v>
      </c>
      <c r="T98" s="33">
        <f t="shared" si="30"/>
        <v>204714</v>
      </c>
    </row>
    <row r="99" spans="2:20" ht="15" x14ac:dyDescent="0.25">
      <c r="B99" s="112" t="s">
        <v>389</v>
      </c>
      <c r="C99" s="31" t="s">
        <v>89</v>
      </c>
      <c r="D99" s="109" t="s">
        <v>224</v>
      </c>
      <c r="E99" s="110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110">
        <v>0</v>
      </c>
      <c r="N99" s="32">
        <v>0</v>
      </c>
      <c r="O99" s="144">
        <v>0</v>
      </c>
      <c r="P99" s="32">
        <v>0</v>
      </c>
      <c r="Q99" s="32">
        <v>0</v>
      </c>
      <c r="R99" s="33">
        <f t="shared" si="28"/>
        <v>0</v>
      </c>
      <c r="S99" s="33">
        <f t="shared" si="29"/>
        <v>0</v>
      </c>
      <c r="T99" s="33">
        <f t="shared" si="30"/>
        <v>0</v>
      </c>
    </row>
    <row r="100" spans="2:20" ht="15" x14ac:dyDescent="0.25">
      <c r="B100" s="112" t="s">
        <v>390</v>
      </c>
      <c r="C100" s="31" t="s">
        <v>89</v>
      </c>
      <c r="D100" s="109" t="s">
        <v>225</v>
      </c>
      <c r="E100" s="110">
        <v>1070907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110">
        <v>0</v>
      </c>
      <c r="N100" s="32">
        <v>0</v>
      </c>
      <c r="O100" s="144">
        <v>0</v>
      </c>
      <c r="P100" s="32">
        <v>0</v>
      </c>
      <c r="Q100" s="32">
        <v>0</v>
      </c>
      <c r="R100" s="33">
        <f t="shared" si="28"/>
        <v>0</v>
      </c>
      <c r="S100" s="33">
        <f t="shared" si="29"/>
        <v>1070907</v>
      </c>
      <c r="T100" s="33">
        <f t="shared" si="30"/>
        <v>1070907</v>
      </c>
    </row>
    <row r="101" spans="2:20" s="22" customFormat="1" ht="15" x14ac:dyDescent="0.25">
      <c r="B101" s="112" t="s">
        <v>391</v>
      </c>
      <c r="C101" s="31" t="s">
        <v>89</v>
      </c>
      <c r="D101" s="109" t="s">
        <v>226</v>
      </c>
      <c r="E101" s="110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110">
        <v>0</v>
      </c>
      <c r="N101" s="32">
        <v>0</v>
      </c>
      <c r="O101" s="144">
        <v>0</v>
      </c>
      <c r="P101" s="32">
        <v>0</v>
      </c>
      <c r="Q101" s="32">
        <v>0</v>
      </c>
      <c r="R101" s="33">
        <f t="shared" si="28"/>
        <v>0</v>
      </c>
      <c r="S101" s="33">
        <f t="shared" si="29"/>
        <v>0</v>
      </c>
      <c r="T101" s="33">
        <f t="shared" si="30"/>
        <v>0</v>
      </c>
    </row>
    <row r="102" spans="2:20" s="22" customFormat="1" ht="15" x14ac:dyDescent="0.25">
      <c r="B102" s="112" t="s">
        <v>392</v>
      </c>
      <c r="C102" s="31" t="s">
        <v>89</v>
      </c>
      <c r="D102" s="109" t="s">
        <v>227</v>
      </c>
      <c r="E102" s="110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110">
        <v>0</v>
      </c>
      <c r="N102" s="32">
        <v>0</v>
      </c>
      <c r="O102" s="144">
        <v>0</v>
      </c>
      <c r="P102" s="32">
        <v>0</v>
      </c>
      <c r="Q102" s="32">
        <v>0</v>
      </c>
      <c r="R102" s="33">
        <f t="shared" ref="R102:R150" si="39">SUM(F102:Q102)</f>
        <v>0</v>
      </c>
      <c r="S102" s="33">
        <f t="shared" ref="S102:S150" si="40">+E102-R102</f>
        <v>0</v>
      </c>
      <c r="T102" s="33">
        <f t="shared" ref="T102:T150" si="41">+R102+S102</f>
        <v>0</v>
      </c>
    </row>
    <row r="103" spans="2:20" s="22" customFormat="1" ht="15" x14ac:dyDescent="0.25">
      <c r="B103" s="112" t="s">
        <v>393</v>
      </c>
      <c r="C103" s="31" t="s">
        <v>89</v>
      </c>
      <c r="D103" s="109" t="s">
        <v>228</v>
      </c>
      <c r="E103" s="110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110">
        <v>0</v>
      </c>
      <c r="N103" s="32">
        <v>0</v>
      </c>
      <c r="O103" s="144">
        <v>0</v>
      </c>
      <c r="P103" s="32">
        <v>0</v>
      </c>
      <c r="Q103" s="32">
        <v>0</v>
      </c>
      <c r="R103" s="33">
        <f t="shared" si="39"/>
        <v>0</v>
      </c>
      <c r="S103" s="33">
        <f t="shared" si="40"/>
        <v>0</v>
      </c>
      <c r="T103" s="33">
        <f t="shared" si="41"/>
        <v>0</v>
      </c>
    </row>
    <row r="104" spans="2:20" s="22" customFormat="1" ht="15" x14ac:dyDescent="0.25">
      <c r="B104" s="112" t="s">
        <v>394</v>
      </c>
      <c r="C104" s="31" t="s">
        <v>89</v>
      </c>
      <c r="D104" s="109" t="s">
        <v>229</v>
      </c>
      <c r="E104" s="110">
        <v>0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110">
        <v>0</v>
      </c>
      <c r="N104" s="32">
        <v>0</v>
      </c>
      <c r="O104" s="144">
        <v>0</v>
      </c>
      <c r="P104" s="32">
        <v>0</v>
      </c>
      <c r="Q104" s="32">
        <v>0</v>
      </c>
      <c r="R104" s="33">
        <f t="shared" si="39"/>
        <v>0</v>
      </c>
      <c r="S104" s="33">
        <f t="shared" si="40"/>
        <v>0</v>
      </c>
      <c r="T104" s="33">
        <f t="shared" si="41"/>
        <v>0</v>
      </c>
    </row>
    <row r="105" spans="2:20" s="22" customFormat="1" ht="15" x14ac:dyDescent="0.25">
      <c r="B105" s="112" t="s">
        <v>395</v>
      </c>
      <c r="C105" s="31" t="s">
        <v>89</v>
      </c>
      <c r="D105" s="109" t="s">
        <v>230</v>
      </c>
      <c r="E105" s="110">
        <v>102067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110">
        <v>0</v>
      </c>
      <c r="N105" s="32">
        <v>0</v>
      </c>
      <c r="O105" s="144">
        <v>0</v>
      </c>
      <c r="P105" s="32">
        <v>0</v>
      </c>
      <c r="Q105" s="32">
        <v>0</v>
      </c>
      <c r="R105" s="33">
        <f t="shared" si="39"/>
        <v>0</v>
      </c>
      <c r="S105" s="33">
        <f t="shared" si="40"/>
        <v>102067</v>
      </c>
      <c r="T105" s="33">
        <f t="shared" si="41"/>
        <v>102067</v>
      </c>
    </row>
    <row r="106" spans="2:20" s="22" customFormat="1" ht="15" x14ac:dyDescent="0.25">
      <c r="B106" s="112" t="s">
        <v>396</v>
      </c>
      <c r="C106" s="31" t="s">
        <v>89</v>
      </c>
      <c r="D106" s="109" t="s">
        <v>231</v>
      </c>
      <c r="E106" s="110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110">
        <v>0</v>
      </c>
      <c r="N106" s="32">
        <v>0</v>
      </c>
      <c r="O106" s="144">
        <v>0</v>
      </c>
      <c r="P106" s="32">
        <v>0</v>
      </c>
      <c r="Q106" s="32">
        <v>0</v>
      </c>
      <c r="R106" s="33">
        <f t="shared" si="39"/>
        <v>0</v>
      </c>
      <c r="S106" s="33">
        <f t="shared" si="40"/>
        <v>0</v>
      </c>
      <c r="T106" s="33">
        <f t="shared" si="41"/>
        <v>0</v>
      </c>
    </row>
    <row r="107" spans="2:20" s="22" customFormat="1" ht="15" x14ac:dyDescent="0.25">
      <c r="B107" s="112" t="s">
        <v>397</v>
      </c>
      <c r="C107" s="31" t="s">
        <v>89</v>
      </c>
      <c r="D107" s="109" t="s">
        <v>232</v>
      </c>
      <c r="E107" s="110">
        <v>720000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  <c r="L107" s="32">
        <v>0</v>
      </c>
      <c r="M107" s="110">
        <v>0</v>
      </c>
      <c r="N107" s="32">
        <v>0</v>
      </c>
      <c r="O107" s="144">
        <v>0</v>
      </c>
      <c r="P107" s="32">
        <v>0</v>
      </c>
      <c r="Q107" s="32">
        <v>0</v>
      </c>
      <c r="R107" s="33">
        <f t="shared" si="39"/>
        <v>0</v>
      </c>
      <c r="S107" s="33">
        <f t="shared" si="40"/>
        <v>720000</v>
      </c>
      <c r="T107" s="33">
        <f t="shared" si="41"/>
        <v>720000</v>
      </c>
    </row>
    <row r="108" spans="2:20" s="22" customFormat="1" ht="15" x14ac:dyDescent="0.25">
      <c r="B108" s="112" t="s">
        <v>398</v>
      </c>
      <c r="C108" s="31" t="s">
        <v>89</v>
      </c>
      <c r="D108" s="109" t="s">
        <v>233</v>
      </c>
      <c r="E108" s="110">
        <v>116861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110">
        <v>0</v>
      </c>
      <c r="N108" s="32">
        <v>0</v>
      </c>
      <c r="O108" s="144">
        <v>0</v>
      </c>
      <c r="P108" s="32">
        <v>0</v>
      </c>
      <c r="Q108" s="32">
        <v>0</v>
      </c>
      <c r="R108" s="33">
        <f t="shared" si="39"/>
        <v>0</v>
      </c>
      <c r="S108" s="33">
        <f t="shared" si="40"/>
        <v>116861</v>
      </c>
      <c r="T108" s="33">
        <f t="shared" si="41"/>
        <v>116861</v>
      </c>
    </row>
    <row r="109" spans="2:20" s="22" customFormat="1" ht="15" x14ac:dyDescent="0.25">
      <c r="B109" s="112" t="s">
        <v>399</v>
      </c>
      <c r="C109" s="31" t="s">
        <v>89</v>
      </c>
      <c r="D109" s="109" t="s">
        <v>234</v>
      </c>
      <c r="E109" s="110">
        <v>293548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32">
        <v>0</v>
      </c>
      <c r="L109" s="32">
        <v>0</v>
      </c>
      <c r="M109" s="110">
        <v>0</v>
      </c>
      <c r="N109" s="32">
        <v>0</v>
      </c>
      <c r="O109" s="144">
        <v>0</v>
      </c>
      <c r="P109" s="32">
        <v>0</v>
      </c>
      <c r="Q109" s="32">
        <v>0</v>
      </c>
      <c r="R109" s="33">
        <f t="shared" si="39"/>
        <v>0</v>
      </c>
      <c r="S109" s="33">
        <f t="shared" si="40"/>
        <v>293548</v>
      </c>
      <c r="T109" s="33">
        <f t="shared" si="41"/>
        <v>293548</v>
      </c>
    </row>
    <row r="110" spans="2:20" s="22" customFormat="1" ht="15" x14ac:dyDescent="0.25">
      <c r="B110" s="112" t="s">
        <v>400</v>
      </c>
      <c r="C110" s="31" t="s">
        <v>89</v>
      </c>
      <c r="D110" s="109" t="s">
        <v>235</v>
      </c>
      <c r="E110" s="110">
        <v>44485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110">
        <v>0</v>
      </c>
      <c r="N110" s="32">
        <v>0</v>
      </c>
      <c r="O110" s="144">
        <v>0</v>
      </c>
      <c r="P110" s="32">
        <v>0</v>
      </c>
      <c r="Q110" s="32">
        <v>0</v>
      </c>
      <c r="R110" s="33">
        <f t="shared" si="39"/>
        <v>0</v>
      </c>
      <c r="S110" s="33">
        <f t="shared" si="40"/>
        <v>44485</v>
      </c>
      <c r="T110" s="33">
        <f t="shared" si="41"/>
        <v>44485</v>
      </c>
    </row>
    <row r="111" spans="2:20" s="22" customFormat="1" ht="15" x14ac:dyDescent="0.25">
      <c r="B111" s="112" t="s">
        <v>401</v>
      </c>
      <c r="C111" s="31" t="s">
        <v>89</v>
      </c>
      <c r="D111" s="109" t="s">
        <v>236</v>
      </c>
      <c r="E111" s="110">
        <v>1149753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110">
        <v>0</v>
      </c>
      <c r="N111" s="32">
        <v>0</v>
      </c>
      <c r="O111" s="144">
        <v>0</v>
      </c>
      <c r="P111" s="32">
        <v>0</v>
      </c>
      <c r="Q111" s="32">
        <v>0</v>
      </c>
      <c r="R111" s="33">
        <f t="shared" si="39"/>
        <v>0</v>
      </c>
      <c r="S111" s="33">
        <f t="shared" si="40"/>
        <v>1149753</v>
      </c>
      <c r="T111" s="33">
        <f t="shared" si="41"/>
        <v>1149753</v>
      </c>
    </row>
    <row r="112" spans="2:20" s="22" customFormat="1" ht="15" x14ac:dyDescent="0.25">
      <c r="B112" s="112" t="s">
        <v>402</v>
      </c>
      <c r="C112" s="31" t="s">
        <v>89</v>
      </c>
      <c r="D112" s="109" t="s">
        <v>237</v>
      </c>
      <c r="E112" s="110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110">
        <v>0</v>
      </c>
      <c r="N112" s="32">
        <v>0</v>
      </c>
      <c r="O112" s="144">
        <v>0</v>
      </c>
      <c r="P112" s="32">
        <v>0</v>
      </c>
      <c r="Q112" s="32">
        <v>0</v>
      </c>
      <c r="R112" s="33">
        <f t="shared" si="39"/>
        <v>0</v>
      </c>
      <c r="S112" s="33">
        <f t="shared" si="40"/>
        <v>0</v>
      </c>
      <c r="T112" s="33">
        <f t="shared" si="41"/>
        <v>0</v>
      </c>
    </row>
    <row r="113" spans="2:20" s="22" customFormat="1" ht="15" x14ac:dyDescent="0.25">
      <c r="B113" s="112" t="s">
        <v>403</v>
      </c>
      <c r="C113" s="31" t="s">
        <v>89</v>
      </c>
      <c r="D113" s="109" t="s">
        <v>238</v>
      </c>
      <c r="E113" s="110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110">
        <v>0</v>
      </c>
      <c r="N113" s="32">
        <v>0</v>
      </c>
      <c r="O113" s="144">
        <v>0</v>
      </c>
      <c r="P113" s="32">
        <v>0</v>
      </c>
      <c r="Q113" s="32">
        <v>0</v>
      </c>
      <c r="R113" s="33">
        <f t="shared" si="39"/>
        <v>0</v>
      </c>
      <c r="S113" s="33">
        <f t="shared" si="40"/>
        <v>0</v>
      </c>
      <c r="T113" s="33">
        <f t="shared" si="41"/>
        <v>0</v>
      </c>
    </row>
    <row r="114" spans="2:20" s="22" customFormat="1" ht="15" x14ac:dyDescent="0.25">
      <c r="B114" s="112" t="s">
        <v>404</v>
      </c>
      <c r="C114" s="31" t="s">
        <v>89</v>
      </c>
      <c r="D114" s="109" t="s">
        <v>239</v>
      </c>
      <c r="E114" s="110">
        <v>400000</v>
      </c>
      <c r="F114" s="32">
        <v>400000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110">
        <v>0</v>
      </c>
      <c r="N114" s="32">
        <v>0</v>
      </c>
      <c r="O114" s="144">
        <v>0</v>
      </c>
      <c r="P114" s="32">
        <v>0</v>
      </c>
      <c r="Q114" s="32">
        <v>0</v>
      </c>
      <c r="R114" s="33">
        <f t="shared" si="39"/>
        <v>400000</v>
      </c>
      <c r="S114" s="33">
        <f t="shared" si="40"/>
        <v>0</v>
      </c>
      <c r="T114" s="33">
        <f t="shared" si="41"/>
        <v>400000</v>
      </c>
    </row>
    <row r="115" spans="2:20" s="22" customFormat="1" ht="15" x14ac:dyDescent="0.25">
      <c r="B115" s="112" t="s">
        <v>405</v>
      </c>
      <c r="C115" s="31" t="s">
        <v>89</v>
      </c>
      <c r="D115" s="109" t="s">
        <v>240</v>
      </c>
      <c r="E115" s="110">
        <v>638715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110">
        <v>0</v>
      </c>
      <c r="N115" s="32">
        <v>0</v>
      </c>
      <c r="O115" s="144">
        <v>0</v>
      </c>
      <c r="P115" s="32">
        <v>0</v>
      </c>
      <c r="Q115" s="32">
        <v>0</v>
      </c>
      <c r="R115" s="33">
        <f t="shared" si="39"/>
        <v>0</v>
      </c>
      <c r="S115" s="33">
        <f t="shared" si="40"/>
        <v>638715</v>
      </c>
      <c r="T115" s="33">
        <f t="shared" si="41"/>
        <v>638715</v>
      </c>
    </row>
    <row r="116" spans="2:20" s="22" customFormat="1" ht="15" x14ac:dyDescent="0.25">
      <c r="B116" s="112" t="s">
        <v>406</v>
      </c>
      <c r="C116" s="31" t="s">
        <v>89</v>
      </c>
      <c r="D116" s="109" t="s">
        <v>241</v>
      </c>
      <c r="E116" s="110">
        <v>1251803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110">
        <v>0</v>
      </c>
      <c r="N116" s="32">
        <v>0</v>
      </c>
      <c r="O116" s="144">
        <v>0</v>
      </c>
      <c r="P116" s="32">
        <v>0</v>
      </c>
      <c r="Q116" s="32">
        <v>0</v>
      </c>
      <c r="R116" s="33">
        <f t="shared" si="39"/>
        <v>0</v>
      </c>
      <c r="S116" s="33">
        <f t="shared" si="40"/>
        <v>1251803</v>
      </c>
      <c r="T116" s="33">
        <f t="shared" si="41"/>
        <v>1251803</v>
      </c>
    </row>
    <row r="117" spans="2:20" s="22" customFormat="1" ht="15" x14ac:dyDescent="0.25">
      <c r="B117" s="112" t="s">
        <v>407</v>
      </c>
      <c r="C117" s="31" t="s">
        <v>89</v>
      </c>
      <c r="D117" s="109" t="s">
        <v>242</v>
      </c>
      <c r="E117" s="110">
        <v>3605000</v>
      </c>
      <c r="F117" s="32">
        <v>1000000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110">
        <v>0</v>
      </c>
      <c r="N117" s="32">
        <v>0</v>
      </c>
      <c r="O117" s="144">
        <v>0</v>
      </c>
      <c r="P117" s="32">
        <v>0</v>
      </c>
      <c r="Q117" s="32">
        <v>-1000000</v>
      </c>
      <c r="R117" s="33">
        <f t="shared" si="39"/>
        <v>0</v>
      </c>
      <c r="S117" s="33">
        <f t="shared" si="40"/>
        <v>3605000</v>
      </c>
      <c r="T117" s="33">
        <f t="shared" si="41"/>
        <v>3605000</v>
      </c>
    </row>
    <row r="118" spans="2:20" s="22" customFormat="1" ht="15" x14ac:dyDescent="0.25">
      <c r="B118" s="112" t="s">
        <v>408</v>
      </c>
      <c r="C118" s="31" t="s">
        <v>89</v>
      </c>
      <c r="D118" s="109" t="s">
        <v>243</v>
      </c>
      <c r="E118" s="110">
        <v>140000000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110">
        <v>177767</v>
      </c>
      <c r="N118" s="32">
        <v>0</v>
      </c>
      <c r="O118" s="144">
        <v>221759</v>
      </c>
      <c r="P118" s="32">
        <v>0</v>
      </c>
      <c r="Q118" s="32">
        <v>0</v>
      </c>
      <c r="R118" s="33">
        <f t="shared" si="39"/>
        <v>399526</v>
      </c>
      <c r="S118" s="33">
        <f t="shared" si="40"/>
        <v>139600474</v>
      </c>
      <c r="T118" s="33">
        <f t="shared" si="41"/>
        <v>140000000</v>
      </c>
    </row>
    <row r="119" spans="2:20" s="22" customFormat="1" ht="15" x14ac:dyDescent="0.25">
      <c r="B119" s="112" t="s">
        <v>475</v>
      </c>
      <c r="C119" s="31" t="s">
        <v>89</v>
      </c>
      <c r="D119" t="s">
        <v>476</v>
      </c>
      <c r="E119" s="151">
        <v>6520300</v>
      </c>
      <c r="F119" s="32"/>
      <c r="G119" s="32"/>
      <c r="H119" s="32">
        <v>0</v>
      </c>
      <c r="I119" s="32">
        <v>0</v>
      </c>
      <c r="J119" s="32">
        <v>6115668</v>
      </c>
      <c r="K119" s="32">
        <v>0</v>
      </c>
      <c r="L119" s="32">
        <v>0</v>
      </c>
      <c r="M119" s="110">
        <v>0</v>
      </c>
      <c r="N119" s="32">
        <v>0</v>
      </c>
      <c r="O119" s="144">
        <v>0</v>
      </c>
      <c r="P119" s="32">
        <v>0</v>
      </c>
      <c r="Q119" s="32">
        <v>0</v>
      </c>
      <c r="R119" s="33">
        <f t="shared" ref="R119" si="42">SUM(F119:Q119)</f>
        <v>6115668</v>
      </c>
      <c r="S119" s="33">
        <f t="shared" ref="S119" si="43">+E119-R119</f>
        <v>404632</v>
      </c>
      <c r="T119" s="33">
        <f t="shared" ref="T119" si="44">+R119+S119</f>
        <v>6520300</v>
      </c>
    </row>
    <row r="120" spans="2:20" s="22" customFormat="1" ht="15" x14ac:dyDescent="0.25">
      <c r="B120" s="112" t="s">
        <v>409</v>
      </c>
      <c r="C120" s="31" t="s">
        <v>89</v>
      </c>
      <c r="D120" s="109" t="s">
        <v>244</v>
      </c>
      <c r="E120" s="110">
        <v>26000000</v>
      </c>
      <c r="F120" s="32">
        <v>0</v>
      </c>
      <c r="G120" s="32">
        <v>0</v>
      </c>
      <c r="H120" s="32">
        <v>0</v>
      </c>
      <c r="I120" s="32">
        <v>221492</v>
      </c>
      <c r="J120" s="32">
        <v>0</v>
      </c>
      <c r="K120" s="32">
        <v>0</v>
      </c>
      <c r="L120" s="32">
        <v>0</v>
      </c>
      <c r="M120" s="110">
        <v>0</v>
      </c>
      <c r="N120" s="32">
        <v>0</v>
      </c>
      <c r="O120" s="144">
        <v>0</v>
      </c>
      <c r="P120" s="32">
        <v>0</v>
      </c>
      <c r="Q120" s="32">
        <v>0</v>
      </c>
      <c r="R120" s="33">
        <f t="shared" si="39"/>
        <v>221492</v>
      </c>
      <c r="S120" s="33">
        <f t="shared" si="40"/>
        <v>25778508</v>
      </c>
      <c r="T120" s="33">
        <f t="shared" si="41"/>
        <v>26000000</v>
      </c>
    </row>
    <row r="121" spans="2:20" s="22" customFormat="1" ht="15" x14ac:dyDescent="0.25">
      <c r="B121" s="112" t="s">
        <v>409</v>
      </c>
      <c r="C121" s="31" t="s">
        <v>89</v>
      </c>
      <c r="D121" s="109" t="s">
        <v>245</v>
      </c>
      <c r="E121" s="110">
        <v>42205856</v>
      </c>
      <c r="F121" s="32">
        <v>0</v>
      </c>
      <c r="G121" s="32">
        <v>0</v>
      </c>
      <c r="H121" s="32">
        <v>0</v>
      </c>
      <c r="I121" s="32">
        <v>1711386</v>
      </c>
      <c r="J121" s="32">
        <v>0</v>
      </c>
      <c r="K121" s="32">
        <v>0</v>
      </c>
      <c r="L121" s="32">
        <v>0</v>
      </c>
      <c r="M121" s="110">
        <v>0</v>
      </c>
      <c r="N121" s="32">
        <v>0</v>
      </c>
      <c r="O121" s="144">
        <v>0</v>
      </c>
      <c r="P121" s="32">
        <v>0</v>
      </c>
      <c r="Q121" s="32">
        <v>0</v>
      </c>
      <c r="R121" s="33">
        <f t="shared" si="39"/>
        <v>1711386</v>
      </c>
      <c r="S121" s="33">
        <f t="shared" si="40"/>
        <v>40494470</v>
      </c>
      <c r="T121" s="33">
        <f t="shared" si="41"/>
        <v>42205856</v>
      </c>
    </row>
    <row r="122" spans="2:20" s="22" customFormat="1" ht="15" x14ac:dyDescent="0.25">
      <c r="B122" s="112" t="s">
        <v>409</v>
      </c>
      <c r="C122" s="31" t="s">
        <v>89</v>
      </c>
      <c r="D122" s="109" t="s">
        <v>246</v>
      </c>
      <c r="E122" s="110">
        <v>501000000</v>
      </c>
      <c r="F122" s="32">
        <v>0</v>
      </c>
      <c r="G122" s="32">
        <v>0</v>
      </c>
      <c r="H122" s="32">
        <v>0</v>
      </c>
      <c r="I122" s="32">
        <v>756579</v>
      </c>
      <c r="J122" s="32">
        <v>0</v>
      </c>
      <c r="K122" s="32">
        <v>0</v>
      </c>
      <c r="L122" s="32">
        <v>0</v>
      </c>
      <c r="M122" s="110">
        <v>0</v>
      </c>
      <c r="N122" s="32">
        <v>0</v>
      </c>
      <c r="O122" s="144">
        <v>0</v>
      </c>
      <c r="P122" s="32">
        <v>0</v>
      </c>
      <c r="Q122" s="32">
        <v>0</v>
      </c>
      <c r="R122" s="33">
        <f t="shared" si="39"/>
        <v>756579</v>
      </c>
      <c r="S122" s="33">
        <f t="shared" si="40"/>
        <v>500243421</v>
      </c>
      <c r="T122" s="33">
        <f t="shared" si="41"/>
        <v>501000000</v>
      </c>
    </row>
    <row r="123" spans="2:20" s="22" customFormat="1" ht="15" x14ac:dyDescent="0.25">
      <c r="B123" s="112" t="s">
        <v>409</v>
      </c>
      <c r="C123" s="31" t="s">
        <v>89</v>
      </c>
      <c r="D123" s="109" t="s">
        <v>247</v>
      </c>
      <c r="E123" s="110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110">
        <v>0</v>
      </c>
      <c r="N123" s="32">
        <v>0</v>
      </c>
      <c r="O123" s="144">
        <v>0</v>
      </c>
      <c r="P123" s="32">
        <v>0</v>
      </c>
      <c r="Q123" s="32">
        <v>0</v>
      </c>
      <c r="R123" s="33">
        <f t="shared" si="39"/>
        <v>0</v>
      </c>
      <c r="S123" s="33">
        <f t="shared" si="40"/>
        <v>0</v>
      </c>
      <c r="T123" s="33">
        <f t="shared" si="41"/>
        <v>0</v>
      </c>
    </row>
    <row r="124" spans="2:20" s="22" customFormat="1" ht="15" x14ac:dyDescent="0.25">
      <c r="B124" s="112" t="s">
        <v>409</v>
      </c>
      <c r="C124" s="31" t="s">
        <v>89</v>
      </c>
      <c r="D124" s="109" t="s">
        <v>248</v>
      </c>
      <c r="E124" s="110">
        <v>44479700</v>
      </c>
      <c r="F124" s="32">
        <v>0</v>
      </c>
      <c r="G124" s="32">
        <v>0</v>
      </c>
      <c r="H124" s="32">
        <v>0</v>
      </c>
      <c r="I124" s="32">
        <v>2415724</v>
      </c>
      <c r="J124" s="32">
        <v>0</v>
      </c>
      <c r="K124" s="32">
        <v>0</v>
      </c>
      <c r="L124" s="32">
        <v>0</v>
      </c>
      <c r="M124" s="110">
        <v>3452801</v>
      </c>
      <c r="N124" s="32">
        <v>0</v>
      </c>
      <c r="O124" s="144">
        <v>0</v>
      </c>
      <c r="P124" s="32">
        <v>0</v>
      </c>
      <c r="Q124" s="32">
        <v>0</v>
      </c>
      <c r="R124" s="33">
        <f t="shared" si="39"/>
        <v>5868525</v>
      </c>
      <c r="S124" s="33">
        <f t="shared" si="40"/>
        <v>38611175</v>
      </c>
      <c r="T124" s="33">
        <f t="shared" si="41"/>
        <v>44479700</v>
      </c>
    </row>
    <row r="125" spans="2:20" s="22" customFormat="1" ht="15" x14ac:dyDescent="0.25">
      <c r="B125" s="112" t="s">
        <v>410</v>
      </c>
      <c r="C125" s="31" t="s">
        <v>89</v>
      </c>
      <c r="D125" s="109" t="s">
        <v>249</v>
      </c>
      <c r="E125" s="110">
        <v>215000</v>
      </c>
      <c r="F125" s="32">
        <v>0</v>
      </c>
      <c r="G125" s="32">
        <v>12349</v>
      </c>
      <c r="H125" s="32">
        <v>12349</v>
      </c>
      <c r="I125" s="32">
        <v>12349</v>
      </c>
      <c r="J125" s="32">
        <v>13245</v>
      </c>
      <c r="K125" s="32">
        <v>23887</v>
      </c>
      <c r="L125" s="32">
        <v>34096</v>
      </c>
      <c r="M125" s="110">
        <v>13245</v>
      </c>
      <c r="N125" s="32">
        <v>13245</v>
      </c>
      <c r="O125" s="144">
        <v>13245</v>
      </c>
      <c r="P125" s="32">
        <v>13246</v>
      </c>
      <c r="Q125" s="32">
        <v>42136</v>
      </c>
      <c r="R125" s="33">
        <f t="shared" si="39"/>
        <v>203392</v>
      </c>
      <c r="S125" s="33">
        <f t="shared" si="40"/>
        <v>11608</v>
      </c>
      <c r="T125" s="33">
        <f t="shared" si="41"/>
        <v>215000</v>
      </c>
    </row>
    <row r="126" spans="2:20" s="22" customFormat="1" ht="15" x14ac:dyDescent="0.25">
      <c r="B126" s="112" t="s">
        <v>411</v>
      </c>
      <c r="C126" s="31" t="s">
        <v>89</v>
      </c>
      <c r="D126" s="109" t="s">
        <v>250</v>
      </c>
      <c r="E126" s="110">
        <v>400000000</v>
      </c>
      <c r="F126" s="32">
        <v>0</v>
      </c>
      <c r="G126" s="32">
        <v>0</v>
      </c>
      <c r="H126" s="32">
        <v>0</v>
      </c>
      <c r="I126" s="32">
        <v>0</v>
      </c>
      <c r="J126" s="32">
        <v>28355692</v>
      </c>
      <c r="K126" s="32">
        <v>26583461</v>
      </c>
      <c r="L126" s="32">
        <v>26583461</v>
      </c>
      <c r="M126" s="110">
        <v>26583453</v>
      </c>
      <c r="N126" s="32">
        <v>10633384</v>
      </c>
      <c r="O126" s="144">
        <v>44915418</v>
      </c>
      <c r="P126" s="32">
        <v>28072136</v>
      </c>
      <c r="Q126" s="32">
        <v>28072136</v>
      </c>
      <c r="R126" s="33">
        <f t="shared" si="39"/>
        <v>219799141</v>
      </c>
      <c r="S126" s="33">
        <f t="shared" si="40"/>
        <v>180200859</v>
      </c>
      <c r="T126" s="33">
        <f t="shared" si="41"/>
        <v>400000000</v>
      </c>
    </row>
    <row r="127" spans="2:20" s="22" customFormat="1" ht="15" x14ac:dyDescent="0.25">
      <c r="B127" s="112" t="s">
        <v>412</v>
      </c>
      <c r="C127" s="31" t="s">
        <v>89</v>
      </c>
      <c r="D127" s="109" t="s">
        <v>251</v>
      </c>
      <c r="E127" s="110">
        <v>8864160</v>
      </c>
      <c r="F127" s="32">
        <v>2000000</v>
      </c>
      <c r="G127" s="32">
        <v>0</v>
      </c>
      <c r="H127" s="32">
        <v>0</v>
      </c>
      <c r="I127" s="32">
        <v>0</v>
      </c>
      <c r="J127" s="32">
        <v>0</v>
      </c>
      <c r="K127" s="32">
        <v>1073800</v>
      </c>
      <c r="L127" s="32">
        <v>0</v>
      </c>
      <c r="M127" s="110">
        <v>0</v>
      </c>
      <c r="N127" s="32">
        <v>0</v>
      </c>
      <c r="O127" s="144">
        <v>0</v>
      </c>
      <c r="P127" s="32">
        <v>0</v>
      </c>
      <c r="Q127" s="32">
        <v>-140050</v>
      </c>
      <c r="R127" s="33">
        <f t="shared" si="39"/>
        <v>2933750</v>
      </c>
      <c r="S127" s="33">
        <f t="shared" si="40"/>
        <v>5930410</v>
      </c>
      <c r="T127" s="33">
        <f t="shared" si="41"/>
        <v>8864160</v>
      </c>
    </row>
    <row r="128" spans="2:20" s="22" customFormat="1" ht="15" x14ac:dyDescent="0.25">
      <c r="B128" s="112" t="s">
        <v>413</v>
      </c>
      <c r="C128" s="31" t="s">
        <v>89</v>
      </c>
      <c r="D128" s="109" t="s">
        <v>252</v>
      </c>
      <c r="E128" s="110">
        <v>400000000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110">
        <v>0</v>
      </c>
      <c r="N128" s="32">
        <v>0</v>
      </c>
      <c r="O128" s="144">
        <v>0</v>
      </c>
      <c r="P128" s="32">
        <v>0</v>
      </c>
      <c r="Q128" s="32">
        <v>0</v>
      </c>
      <c r="R128" s="33">
        <f t="shared" si="39"/>
        <v>0</v>
      </c>
      <c r="S128" s="33">
        <f t="shared" si="40"/>
        <v>400000000</v>
      </c>
      <c r="T128" s="33">
        <f t="shared" si="41"/>
        <v>400000000</v>
      </c>
    </row>
    <row r="129" spans="2:20" s="22" customFormat="1" ht="15" x14ac:dyDescent="0.25">
      <c r="B129" s="112" t="s">
        <v>414</v>
      </c>
      <c r="C129" s="31" t="s">
        <v>89</v>
      </c>
      <c r="D129" s="109" t="s">
        <v>253</v>
      </c>
      <c r="E129" s="110">
        <v>1911625000</v>
      </c>
      <c r="F129" s="32">
        <v>0</v>
      </c>
      <c r="G129" s="32">
        <v>23332399</v>
      </c>
      <c r="H129" s="32">
        <v>97679667</v>
      </c>
      <c r="I129" s="32">
        <v>106029667</v>
      </c>
      <c r="J129" s="32">
        <v>104738000</v>
      </c>
      <c r="K129" s="32">
        <v>112488000</v>
      </c>
      <c r="L129" s="32">
        <v>79238000</v>
      </c>
      <c r="M129" s="110">
        <v>98976667</v>
      </c>
      <c r="N129" s="32">
        <v>108035000</v>
      </c>
      <c r="O129" s="144">
        <v>113893333</v>
      </c>
      <c r="P129" s="32">
        <v>113730267</v>
      </c>
      <c r="Q129" s="32">
        <v>284490000</v>
      </c>
      <c r="R129" s="33">
        <f t="shared" si="39"/>
        <v>1242631000</v>
      </c>
      <c r="S129" s="33">
        <f t="shared" si="40"/>
        <v>668994000</v>
      </c>
      <c r="T129" s="33">
        <f t="shared" si="41"/>
        <v>1911625000</v>
      </c>
    </row>
    <row r="130" spans="2:20" s="22" customFormat="1" ht="15" x14ac:dyDescent="0.25">
      <c r="B130" s="112" t="s">
        <v>415</v>
      </c>
      <c r="C130" s="31" t="s">
        <v>89</v>
      </c>
      <c r="D130" s="109" t="s">
        <v>254</v>
      </c>
      <c r="E130" s="110">
        <v>10000000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  <c r="L130" s="32">
        <v>0</v>
      </c>
      <c r="M130" s="110">
        <v>0</v>
      </c>
      <c r="N130" s="32">
        <v>0</v>
      </c>
      <c r="O130" s="144">
        <v>0</v>
      </c>
      <c r="P130" s="32">
        <v>0</v>
      </c>
      <c r="Q130" s="32">
        <v>0</v>
      </c>
      <c r="R130" s="33">
        <f t="shared" si="39"/>
        <v>0</v>
      </c>
      <c r="S130" s="33">
        <f t="shared" si="40"/>
        <v>10000000</v>
      </c>
      <c r="T130" s="33">
        <f t="shared" si="41"/>
        <v>10000000</v>
      </c>
    </row>
    <row r="131" spans="2:20" s="22" customFormat="1" ht="15" x14ac:dyDescent="0.25">
      <c r="B131" s="112" t="s">
        <v>416</v>
      </c>
      <c r="C131" s="31" t="s">
        <v>89</v>
      </c>
      <c r="D131" s="109" t="s">
        <v>255</v>
      </c>
      <c r="E131" s="110">
        <v>958175840</v>
      </c>
      <c r="F131" s="32">
        <v>0</v>
      </c>
      <c r="G131" s="32">
        <v>33183889</v>
      </c>
      <c r="H131" s="32">
        <v>86806276</v>
      </c>
      <c r="I131" s="32">
        <v>86806276</v>
      </c>
      <c r="J131" s="32">
        <v>86806276</v>
      </c>
      <c r="K131" s="32">
        <v>78384240</v>
      </c>
      <c r="L131" s="32">
        <v>85555609</v>
      </c>
      <c r="M131" s="110">
        <v>74343623</v>
      </c>
      <c r="N131" s="32">
        <v>74066931</v>
      </c>
      <c r="O131" s="144">
        <v>66204240</v>
      </c>
      <c r="P131" s="32">
        <v>66204240</v>
      </c>
      <c r="Q131" s="32">
        <v>122464120</v>
      </c>
      <c r="R131" s="33">
        <f t="shared" si="39"/>
        <v>860825720</v>
      </c>
      <c r="S131" s="33">
        <f t="shared" si="40"/>
        <v>97350120</v>
      </c>
      <c r="T131" s="33">
        <f t="shared" si="41"/>
        <v>958175840</v>
      </c>
    </row>
    <row r="132" spans="2:20" s="22" customFormat="1" ht="15" x14ac:dyDescent="0.25">
      <c r="B132" s="112" t="s">
        <v>417</v>
      </c>
      <c r="C132" s="31" t="s">
        <v>89</v>
      </c>
      <c r="D132" s="109" t="s">
        <v>256</v>
      </c>
      <c r="E132" s="110">
        <v>70000000</v>
      </c>
      <c r="F132" s="32">
        <v>0</v>
      </c>
      <c r="G132" s="32">
        <v>0</v>
      </c>
      <c r="H132" s="32">
        <v>2556057</v>
      </c>
      <c r="I132" s="32">
        <v>2486750</v>
      </c>
      <c r="J132" s="32">
        <v>2486656</v>
      </c>
      <c r="K132" s="32">
        <v>0</v>
      </c>
      <c r="L132" s="32">
        <v>4973320</v>
      </c>
      <c r="M132" s="110">
        <v>4877440</v>
      </c>
      <c r="N132" s="32">
        <v>2486840</v>
      </c>
      <c r="O132" s="144">
        <v>2486840</v>
      </c>
      <c r="P132" s="32">
        <v>2486840</v>
      </c>
      <c r="Q132" s="32">
        <v>2486840</v>
      </c>
      <c r="R132" s="33">
        <f t="shared" si="39"/>
        <v>27327583</v>
      </c>
      <c r="S132" s="33">
        <f t="shared" si="40"/>
        <v>42672417</v>
      </c>
      <c r="T132" s="33">
        <f t="shared" si="41"/>
        <v>70000000</v>
      </c>
    </row>
    <row r="133" spans="2:20" s="22" customFormat="1" ht="15" x14ac:dyDescent="0.25">
      <c r="B133" s="112" t="s">
        <v>418</v>
      </c>
      <c r="C133" s="31" t="s">
        <v>89</v>
      </c>
      <c r="D133" s="109" t="s">
        <v>257</v>
      </c>
      <c r="E133" s="110">
        <v>42436000</v>
      </c>
      <c r="F133" s="32">
        <v>0</v>
      </c>
      <c r="G133" s="32">
        <v>560420</v>
      </c>
      <c r="H133" s="32">
        <v>562380</v>
      </c>
      <c r="I133" s="32">
        <v>564433</v>
      </c>
      <c r="J133" s="32">
        <v>0</v>
      </c>
      <c r="K133" s="32">
        <v>0</v>
      </c>
      <c r="L133" s="32">
        <v>1673688</v>
      </c>
      <c r="M133" s="110">
        <v>641503</v>
      </c>
      <c r="N133" s="32">
        <v>721660</v>
      </c>
      <c r="O133" s="144">
        <v>721660</v>
      </c>
      <c r="P133" s="32">
        <v>721660</v>
      </c>
      <c r="Q133" s="32">
        <v>431230</v>
      </c>
      <c r="R133" s="33">
        <f t="shared" si="39"/>
        <v>6598634</v>
      </c>
      <c r="S133" s="33">
        <f t="shared" si="40"/>
        <v>35837366</v>
      </c>
      <c r="T133" s="33">
        <f t="shared" si="41"/>
        <v>42436000</v>
      </c>
    </row>
    <row r="134" spans="2:20" s="22" customFormat="1" ht="15" x14ac:dyDescent="0.25">
      <c r="B134" s="112" t="s">
        <v>419</v>
      </c>
      <c r="C134" s="31" t="s">
        <v>89</v>
      </c>
      <c r="D134" s="109" t="s">
        <v>258</v>
      </c>
      <c r="E134" s="110">
        <v>5000000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110">
        <v>0</v>
      </c>
      <c r="N134" s="32">
        <v>0</v>
      </c>
      <c r="O134" s="144">
        <v>0</v>
      </c>
      <c r="P134" s="32">
        <v>0</v>
      </c>
      <c r="Q134" s="32">
        <v>0</v>
      </c>
      <c r="R134" s="33">
        <f t="shared" si="39"/>
        <v>0</v>
      </c>
      <c r="S134" s="33">
        <f t="shared" si="40"/>
        <v>5000000</v>
      </c>
      <c r="T134" s="33">
        <f t="shared" si="41"/>
        <v>5000000</v>
      </c>
    </row>
    <row r="135" spans="2:20" s="22" customFormat="1" ht="15" x14ac:dyDescent="0.25">
      <c r="B135" s="112" t="s">
        <v>420</v>
      </c>
      <c r="C135" s="31" t="s">
        <v>89</v>
      </c>
      <c r="D135" s="109" t="s">
        <v>259</v>
      </c>
      <c r="E135" s="110">
        <v>1528694144</v>
      </c>
      <c r="F135" s="32">
        <v>0</v>
      </c>
      <c r="G135" s="32">
        <v>0</v>
      </c>
      <c r="H135" s="32">
        <v>12059326</v>
      </c>
      <c r="I135" s="32">
        <v>591670</v>
      </c>
      <c r="J135" s="32">
        <v>39332507</v>
      </c>
      <c r="K135" s="32">
        <v>8287652</v>
      </c>
      <c r="L135" s="32">
        <v>221869520</v>
      </c>
      <c r="M135" s="110">
        <v>111492911</v>
      </c>
      <c r="N135" s="32">
        <v>0</v>
      </c>
      <c r="O135" s="144">
        <v>221403784</v>
      </c>
      <c r="P135" s="32">
        <v>0</v>
      </c>
      <c r="Q135" s="32">
        <v>225043671</v>
      </c>
      <c r="R135" s="33">
        <f t="shared" si="39"/>
        <v>840081041</v>
      </c>
      <c r="S135" s="33">
        <f t="shared" si="40"/>
        <v>688613103</v>
      </c>
      <c r="T135" s="33">
        <f t="shared" si="41"/>
        <v>1528694144</v>
      </c>
    </row>
    <row r="136" spans="2:20" s="22" customFormat="1" ht="15" x14ac:dyDescent="0.25">
      <c r="B136" s="112" t="s">
        <v>421</v>
      </c>
      <c r="C136" s="31" t="s">
        <v>89</v>
      </c>
      <c r="D136" s="109" t="s">
        <v>260</v>
      </c>
      <c r="E136" s="110">
        <v>442900000</v>
      </c>
      <c r="F136" s="32">
        <v>2000000</v>
      </c>
      <c r="G136" s="32">
        <v>0</v>
      </c>
      <c r="H136" s="32">
        <v>0</v>
      </c>
      <c r="I136" s="32">
        <v>0</v>
      </c>
      <c r="J136" s="32">
        <v>99494344</v>
      </c>
      <c r="K136" s="32">
        <v>0</v>
      </c>
      <c r="L136" s="32">
        <v>52207276</v>
      </c>
      <c r="M136" s="110">
        <v>51624272</v>
      </c>
      <c r="N136" s="32">
        <v>51554512</v>
      </c>
      <c r="O136" s="144">
        <v>104945116</v>
      </c>
      <c r="P136" s="32">
        <v>0</v>
      </c>
      <c r="Q136" s="32">
        <v>49119932</v>
      </c>
      <c r="R136" s="33">
        <f t="shared" si="39"/>
        <v>410945452</v>
      </c>
      <c r="S136" s="33">
        <f t="shared" si="40"/>
        <v>31954548</v>
      </c>
      <c r="T136" s="33">
        <f t="shared" si="41"/>
        <v>442900000</v>
      </c>
    </row>
    <row r="137" spans="2:20" s="22" customFormat="1" ht="15" x14ac:dyDescent="0.25">
      <c r="B137" s="112" t="s">
        <v>422</v>
      </c>
      <c r="C137" s="31" t="s">
        <v>89</v>
      </c>
      <c r="D137" s="109" t="s">
        <v>261</v>
      </c>
      <c r="E137" s="110">
        <v>130000000</v>
      </c>
      <c r="F137" s="32">
        <v>0</v>
      </c>
      <c r="G137" s="32">
        <v>10724603</v>
      </c>
      <c r="H137" s="32">
        <v>10586795</v>
      </c>
      <c r="I137" s="32">
        <v>0</v>
      </c>
      <c r="J137" s="32">
        <v>24145151</v>
      </c>
      <c r="K137" s="32">
        <v>11000000</v>
      </c>
      <c r="L137" s="32">
        <v>12000000</v>
      </c>
      <c r="M137" s="110">
        <v>12000000</v>
      </c>
      <c r="N137" s="32">
        <v>12000000</v>
      </c>
      <c r="O137" s="144">
        <v>0</v>
      </c>
      <c r="P137" s="32">
        <v>12000000</v>
      </c>
      <c r="Q137" s="32">
        <v>25197000</v>
      </c>
      <c r="R137" s="33">
        <f t="shared" si="39"/>
        <v>129653549</v>
      </c>
      <c r="S137" s="33">
        <f t="shared" si="40"/>
        <v>346451</v>
      </c>
      <c r="T137" s="33">
        <f t="shared" si="41"/>
        <v>130000000</v>
      </c>
    </row>
    <row r="138" spans="2:20" s="22" customFormat="1" ht="15" x14ac:dyDescent="0.25">
      <c r="B138" s="112" t="s">
        <v>423</v>
      </c>
      <c r="C138" s="31" t="s">
        <v>89</v>
      </c>
      <c r="D138" s="109" t="s">
        <v>262</v>
      </c>
      <c r="E138" s="110">
        <v>2060000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110">
        <v>0</v>
      </c>
      <c r="N138" s="32">
        <v>0</v>
      </c>
      <c r="O138" s="144">
        <v>0</v>
      </c>
      <c r="P138" s="32">
        <v>166350</v>
      </c>
      <c r="Q138" s="32">
        <v>886630</v>
      </c>
      <c r="R138" s="33">
        <f t="shared" si="39"/>
        <v>1052980</v>
      </c>
      <c r="S138" s="33">
        <f t="shared" si="40"/>
        <v>1007020</v>
      </c>
      <c r="T138" s="33">
        <f t="shared" si="41"/>
        <v>2060000</v>
      </c>
    </row>
    <row r="139" spans="2:20" s="22" customFormat="1" ht="15" x14ac:dyDescent="0.25">
      <c r="B139" s="112" t="s">
        <v>424</v>
      </c>
      <c r="C139" s="31" t="s">
        <v>89</v>
      </c>
      <c r="D139" s="109" t="s">
        <v>263</v>
      </c>
      <c r="E139" s="110">
        <v>51500000</v>
      </c>
      <c r="F139" s="32">
        <v>0</v>
      </c>
      <c r="G139" s="32">
        <v>0</v>
      </c>
      <c r="H139" s="32">
        <v>4214730</v>
      </c>
      <c r="I139" s="32">
        <v>5764007</v>
      </c>
      <c r="J139" s="32">
        <v>4170587</v>
      </c>
      <c r="K139" s="32">
        <v>5710355</v>
      </c>
      <c r="L139" s="32">
        <v>4447140</v>
      </c>
      <c r="M139" s="110">
        <v>2860700</v>
      </c>
      <c r="N139" s="32">
        <v>3637130</v>
      </c>
      <c r="O139" s="144">
        <v>4298570</v>
      </c>
      <c r="P139" s="32">
        <v>4602710</v>
      </c>
      <c r="Q139" s="32">
        <v>4558360</v>
      </c>
      <c r="R139" s="33">
        <f t="shared" si="39"/>
        <v>44264289</v>
      </c>
      <c r="S139" s="33">
        <f t="shared" si="40"/>
        <v>7235711</v>
      </c>
      <c r="T139" s="33">
        <f t="shared" si="41"/>
        <v>51500000</v>
      </c>
    </row>
    <row r="140" spans="2:20" s="22" customFormat="1" ht="15" x14ac:dyDescent="0.25">
      <c r="B140" s="112" t="s">
        <v>425</v>
      </c>
      <c r="C140" s="31" t="s">
        <v>89</v>
      </c>
      <c r="D140" s="109" t="s">
        <v>264</v>
      </c>
      <c r="E140" s="110">
        <v>41200000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110">
        <v>0</v>
      </c>
      <c r="N140" s="32">
        <v>0</v>
      </c>
      <c r="O140" s="144">
        <v>0</v>
      </c>
      <c r="P140" s="32">
        <v>0</v>
      </c>
      <c r="Q140" s="32">
        <v>0</v>
      </c>
      <c r="R140" s="33">
        <f t="shared" si="39"/>
        <v>0</v>
      </c>
      <c r="S140" s="33">
        <f t="shared" si="40"/>
        <v>41200000</v>
      </c>
      <c r="T140" s="33">
        <f t="shared" si="41"/>
        <v>41200000</v>
      </c>
    </row>
    <row r="141" spans="2:20" s="22" customFormat="1" ht="15" x14ac:dyDescent="0.25">
      <c r="B141" s="112" t="s">
        <v>426</v>
      </c>
      <c r="C141" s="31" t="s">
        <v>89</v>
      </c>
      <c r="D141" s="109" t="s">
        <v>265</v>
      </c>
      <c r="E141" s="110">
        <v>10000000</v>
      </c>
      <c r="F141" s="32">
        <v>2000000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110">
        <v>0</v>
      </c>
      <c r="N141" s="32">
        <v>0</v>
      </c>
      <c r="O141" s="144">
        <v>0</v>
      </c>
      <c r="P141" s="32">
        <v>0</v>
      </c>
      <c r="Q141" s="32">
        <v>-114576</v>
      </c>
      <c r="R141" s="33">
        <f t="shared" si="39"/>
        <v>1885424</v>
      </c>
      <c r="S141" s="33">
        <f t="shared" si="40"/>
        <v>8114576</v>
      </c>
      <c r="T141" s="33">
        <f t="shared" si="41"/>
        <v>10000000</v>
      </c>
    </row>
    <row r="142" spans="2:20" s="22" customFormat="1" ht="15" x14ac:dyDescent="0.25">
      <c r="B142" s="112" t="s">
        <v>427</v>
      </c>
      <c r="C142" s="31" t="s">
        <v>89</v>
      </c>
      <c r="D142" s="109" t="s">
        <v>266</v>
      </c>
      <c r="E142" s="110">
        <v>13000000</v>
      </c>
      <c r="F142" s="32">
        <v>2000000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110">
        <v>0</v>
      </c>
      <c r="N142" s="32">
        <v>0</v>
      </c>
      <c r="O142" s="144">
        <v>0</v>
      </c>
      <c r="P142" s="32">
        <v>0</v>
      </c>
      <c r="Q142" s="32">
        <v>261001</v>
      </c>
      <c r="R142" s="33">
        <f t="shared" si="39"/>
        <v>2261001</v>
      </c>
      <c r="S142" s="33">
        <f t="shared" si="40"/>
        <v>10738999</v>
      </c>
      <c r="T142" s="33">
        <f t="shared" si="41"/>
        <v>13000000</v>
      </c>
    </row>
    <row r="143" spans="2:20" s="22" customFormat="1" ht="15" x14ac:dyDescent="0.25">
      <c r="B143" s="112" t="s">
        <v>428</v>
      </c>
      <c r="C143" s="31" t="s">
        <v>89</v>
      </c>
      <c r="D143" s="109" t="s">
        <v>267</v>
      </c>
      <c r="E143" s="110">
        <v>277448736</v>
      </c>
      <c r="F143" s="32">
        <v>2000000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110">
        <v>0</v>
      </c>
      <c r="N143" s="32">
        <v>0</v>
      </c>
      <c r="O143" s="144">
        <v>0</v>
      </c>
      <c r="P143" s="32">
        <v>0</v>
      </c>
      <c r="Q143" s="32">
        <v>-36500</v>
      </c>
      <c r="R143" s="33">
        <f t="shared" si="39"/>
        <v>1963500</v>
      </c>
      <c r="S143" s="33">
        <f t="shared" si="40"/>
        <v>275485236</v>
      </c>
      <c r="T143" s="33">
        <f t="shared" si="41"/>
        <v>277448736</v>
      </c>
    </row>
    <row r="144" spans="2:20" s="22" customFormat="1" ht="15" x14ac:dyDescent="0.25">
      <c r="B144" s="112" t="s">
        <v>429</v>
      </c>
      <c r="C144" s="31" t="s">
        <v>89</v>
      </c>
      <c r="D144" s="109" t="s">
        <v>268</v>
      </c>
      <c r="E144" s="110">
        <v>7605000</v>
      </c>
      <c r="F144" s="32">
        <v>2000000</v>
      </c>
      <c r="G144" s="32">
        <v>0</v>
      </c>
      <c r="H144" s="32">
        <v>0</v>
      </c>
      <c r="I144" s="32">
        <v>0</v>
      </c>
      <c r="J144" s="32">
        <v>0</v>
      </c>
      <c r="K144" s="32">
        <v>1952600</v>
      </c>
      <c r="L144" s="32">
        <v>0</v>
      </c>
      <c r="M144" s="110">
        <v>0</v>
      </c>
      <c r="N144" s="32">
        <v>0</v>
      </c>
      <c r="O144" s="144">
        <v>0</v>
      </c>
      <c r="P144" s="32">
        <v>0</v>
      </c>
      <c r="Q144" s="32">
        <v>-96000</v>
      </c>
      <c r="R144" s="33">
        <f t="shared" si="39"/>
        <v>3856600</v>
      </c>
      <c r="S144" s="33">
        <f t="shared" si="40"/>
        <v>3748400</v>
      </c>
      <c r="T144" s="33">
        <f t="shared" si="41"/>
        <v>7605000</v>
      </c>
    </row>
    <row r="145" spans="2:21" s="22" customFormat="1" ht="15" x14ac:dyDescent="0.25">
      <c r="B145" s="112" t="s">
        <v>477</v>
      </c>
      <c r="C145" s="31" t="s">
        <v>89</v>
      </c>
      <c r="D145" s="50" t="s">
        <v>469</v>
      </c>
      <c r="E145" s="110">
        <v>5000000</v>
      </c>
      <c r="F145" s="32">
        <v>0</v>
      </c>
      <c r="G145" s="32"/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110">
        <v>0</v>
      </c>
      <c r="N145" s="32">
        <v>0</v>
      </c>
      <c r="O145" s="144">
        <v>0</v>
      </c>
      <c r="P145" s="32">
        <v>1000000</v>
      </c>
      <c r="Q145" s="32">
        <v>500000</v>
      </c>
      <c r="R145" s="33">
        <f t="shared" si="39"/>
        <v>1500000</v>
      </c>
      <c r="S145" s="33">
        <f t="shared" ref="S145" si="45">+E145-R145</f>
        <v>3500000</v>
      </c>
      <c r="T145" s="33">
        <f t="shared" ref="T145" si="46">+R145+S145</f>
        <v>5000000</v>
      </c>
    </row>
    <row r="146" spans="2:21" s="22" customFormat="1" ht="15" x14ac:dyDescent="0.25">
      <c r="B146" s="112" t="s">
        <v>430</v>
      </c>
      <c r="C146" s="31" t="s">
        <v>89</v>
      </c>
      <c r="D146" s="109" t="s">
        <v>269</v>
      </c>
      <c r="E146" s="110">
        <v>77250000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110">
        <v>0</v>
      </c>
      <c r="N146" s="32">
        <v>0</v>
      </c>
      <c r="O146" s="144">
        <v>0</v>
      </c>
      <c r="P146" s="32">
        <v>0</v>
      </c>
      <c r="Q146" s="32">
        <v>39584243</v>
      </c>
      <c r="R146" s="33">
        <f t="shared" si="39"/>
        <v>39584243</v>
      </c>
      <c r="S146" s="33">
        <f t="shared" si="40"/>
        <v>37665757</v>
      </c>
      <c r="T146" s="33">
        <f t="shared" si="41"/>
        <v>77250000</v>
      </c>
    </row>
    <row r="147" spans="2:21" s="22" customFormat="1" ht="15" x14ac:dyDescent="0.25">
      <c r="B147" s="112" t="s">
        <v>431</v>
      </c>
      <c r="C147" s="31" t="s">
        <v>89</v>
      </c>
      <c r="D147" s="50" t="s">
        <v>481</v>
      </c>
      <c r="E147" s="110">
        <v>120126264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0</v>
      </c>
      <c r="L147" s="32">
        <v>0</v>
      </c>
      <c r="M147" s="110">
        <v>0</v>
      </c>
      <c r="N147" s="32">
        <v>0</v>
      </c>
      <c r="O147" s="144">
        <v>0</v>
      </c>
      <c r="P147" s="32">
        <v>0</v>
      </c>
      <c r="Q147" s="32">
        <v>0</v>
      </c>
      <c r="R147" s="33">
        <f t="shared" si="39"/>
        <v>0</v>
      </c>
      <c r="S147" s="33">
        <f t="shared" si="40"/>
        <v>120126264</v>
      </c>
      <c r="T147" s="33">
        <f t="shared" si="41"/>
        <v>120126264</v>
      </c>
    </row>
    <row r="148" spans="2:21" s="22" customFormat="1" ht="15" x14ac:dyDescent="0.25">
      <c r="B148" s="112" t="s">
        <v>432</v>
      </c>
      <c r="C148" s="31" t="s">
        <v>89</v>
      </c>
      <c r="D148" s="109" t="s">
        <v>270</v>
      </c>
      <c r="E148" s="110">
        <v>18000000</v>
      </c>
      <c r="F148" s="32">
        <v>0</v>
      </c>
      <c r="G148" s="32">
        <v>0</v>
      </c>
      <c r="H148" s="32">
        <v>1117590</v>
      </c>
      <c r="I148" s="32">
        <v>216390</v>
      </c>
      <c r="J148" s="32">
        <v>4250030</v>
      </c>
      <c r="K148" s="32">
        <v>206165</v>
      </c>
      <c r="L148" s="32">
        <v>512028</v>
      </c>
      <c r="M148" s="110">
        <v>208491</v>
      </c>
      <c r="N148" s="32">
        <v>802759</v>
      </c>
      <c r="O148" s="144">
        <v>638060</v>
      </c>
      <c r="P148" s="32">
        <v>209995</v>
      </c>
      <c r="Q148" s="32">
        <v>214629</v>
      </c>
      <c r="R148" s="33">
        <f t="shared" si="39"/>
        <v>8376137</v>
      </c>
      <c r="S148" s="33">
        <f t="shared" si="40"/>
        <v>9623863</v>
      </c>
      <c r="T148" s="33">
        <f t="shared" si="41"/>
        <v>18000000</v>
      </c>
    </row>
    <row r="149" spans="2:21" s="22" customFormat="1" ht="15" x14ac:dyDescent="0.25">
      <c r="B149" s="112" t="s">
        <v>433</v>
      </c>
      <c r="C149" s="31" t="s">
        <v>89</v>
      </c>
      <c r="D149" s="109" t="s">
        <v>271</v>
      </c>
      <c r="E149" s="110">
        <v>216300000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3850000</v>
      </c>
      <c r="M149" s="110">
        <v>1100000</v>
      </c>
      <c r="N149" s="32">
        <v>88768640</v>
      </c>
      <c r="O149" s="144">
        <v>0</v>
      </c>
      <c r="P149" s="32">
        <v>0</v>
      </c>
      <c r="Q149" s="32">
        <v>0</v>
      </c>
      <c r="R149" s="33">
        <f t="shared" si="39"/>
        <v>93718640</v>
      </c>
      <c r="S149" s="33">
        <f t="shared" si="40"/>
        <v>122581360</v>
      </c>
      <c r="T149" s="33">
        <f t="shared" si="41"/>
        <v>216300000</v>
      </c>
    </row>
    <row r="150" spans="2:21" s="22" customFormat="1" ht="15" x14ac:dyDescent="0.25">
      <c r="B150" s="112" t="s">
        <v>434</v>
      </c>
      <c r="C150" s="31" t="s">
        <v>89</v>
      </c>
      <c r="D150" s="109" t="s">
        <v>272</v>
      </c>
      <c r="E150" s="110">
        <v>75000000</v>
      </c>
      <c r="F150" s="32">
        <v>0</v>
      </c>
      <c r="G150" s="32">
        <v>0</v>
      </c>
      <c r="H150" s="32">
        <v>0</v>
      </c>
      <c r="I150" s="32">
        <v>5498208</v>
      </c>
      <c r="J150" s="32">
        <v>0</v>
      </c>
      <c r="K150" s="32">
        <v>3519508</v>
      </c>
      <c r="L150" s="32">
        <v>661968</v>
      </c>
      <c r="M150" s="110">
        <v>3180252</v>
      </c>
      <c r="N150" s="32">
        <v>7625880</v>
      </c>
      <c r="O150" s="144">
        <v>3723335</v>
      </c>
      <c r="P150" s="32">
        <v>2874329</v>
      </c>
      <c r="Q150" s="32">
        <v>9585853</v>
      </c>
      <c r="R150" s="33">
        <f t="shared" si="39"/>
        <v>36669333</v>
      </c>
      <c r="S150" s="33">
        <f t="shared" si="40"/>
        <v>38330667</v>
      </c>
      <c r="T150" s="33">
        <f t="shared" si="41"/>
        <v>75000000</v>
      </c>
    </row>
    <row r="151" spans="2:21" ht="15" x14ac:dyDescent="0.2">
      <c r="B151" s="114"/>
      <c r="C151" s="23"/>
      <c r="D151" s="37" t="s">
        <v>65</v>
      </c>
      <c r="E151" s="24">
        <f>+E152+E153</f>
        <v>216014600000</v>
      </c>
      <c r="F151" s="24">
        <f t="shared" ref="F151:I151" si="47">+F152+F153</f>
        <v>0</v>
      </c>
      <c r="G151" s="24">
        <v>0</v>
      </c>
      <c r="H151" s="24">
        <f t="shared" si="47"/>
        <v>0</v>
      </c>
      <c r="I151" s="24">
        <f t="shared" si="47"/>
        <v>0</v>
      </c>
      <c r="J151" s="24">
        <f t="shared" ref="J151" si="48">+J152+J153</f>
        <v>0</v>
      </c>
      <c r="K151" s="24">
        <f t="shared" ref="K151" si="49">+K152+K153</f>
        <v>85368349089</v>
      </c>
      <c r="L151" s="24">
        <f t="shared" ref="L151" si="50">+L152+L153</f>
        <v>18758080619</v>
      </c>
      <c r="M151" s="24">
        <f t="shared" ref="M151" si="51">+M152+M153</f>
        <v>18837601410</v>
      </c>
      <c r="N151" s="24">
        <f t="shared" ref="N151" si="52">+N152+N153</f>
        <v>0</v>
      </c>
      <c r="O151" s="24">
        <f t="shared" ref="O151" si="53">+O152+O153</f>
        <v>38660790297</v>
      </c>
      <c r="P151" s="24">
        <f t="shared" ref="P151:Q151" si="54">+P152+P153</f>
        <v>19116068569</v>
      </c>
      <c r="Q151" s="24">
        <f t="shared" si="54"/>
        <v>34891467970</v>
      </c>
      <c r="R151" s="24">
        <f t="shared" ref="R151" si="55">+R152+R153</f>
        <v>215632357954</v>
      </c>
      <c r="S151" s="24">
        <f t="shared" ref="S151" si="56">+S152+S153</f>
        <v>382242046</v>
      </c>
      <c r="T151" s="24">
        <f t="shared" ref="T151" si="57">+T152+T153</f>
        <v>216014600000</v>
      </c>
      <c r="U151" s="38"/>
    </row>
    <row r="152" spans="2:21" ht="15" x14ac:dyDescent="0.25">
      <c r="B152" s="112" t="s">
        <v>435</v>
      </c>
      <c r="C152" s="31" t="s">
        <v>89</v>
      </c>
      <c r="D152" s="109" t="s">
        <v>273</v>
      </c>
      <c r="E152" s="110">
        <v>215614600000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85368349089</v>
      </c>
      <c r="L152" s="32">
        <v>18758080619</v>
      </c>
      <c r="M152" s="32">
        <v>18837601410</v>
      </c>
      <c r="N152" s="32">
        <v>0</v>
      </c>
      <c r="O152" s="32">
        <v>38643032343</v>
      </c>
      <c r="P152" s="32">
        <v>19116068569</v>
      </c>
      <c r="Q152" s="32">
        <v>34891467970</v>
      </c>
      <c r="R152" s="33">
        <f t="shared" ref="R152" si="58">SUM(F152:Q152)</f>
        <v>215614600000</v>
      </c>
      <c r="S152" s="33">
        <f t="shared" ref="S152" si="59">+E152-R152</f>
        <v>0</v>
      </c>
      <c r="T152" s="33">
        <f t="shared" ref="T152" si="60">+R152+S152</f>
        <v>215614600000</v>
      </c>
    </row>
    <row r="153" spans="2:21" s="22" customFormat="1" ht="15" x14ac:dyDescent="0.25">
      <c r="B153" s="112" t="s">
        <v>436</v>
      </c>
      <c r="C153" s="31" t="s">
        <v>89</v>
      </c>
      <c r="D153" s="109" t="s">
        <v>274</v>
      </c>
      <c r="E153" s="110">
        <v>400000000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17757954</v>
      </c>
      <c r="P153" s="32">
        <v>0</v>
      </c>
      <c r="Q153" s="32">
        <v>0</v>
      </c>
      <c r="R153" s="33">
        <f t="shared" ref="R153" si="61">SUM(F153:Q153)</f>
        <v>17757954</v>
      </c>
      <c r="S153" s="33">
        <f t="shared" ref="S153" si="62">+E153-R153</f>
        <v>382242046</v>
      </c>
      <c r="T153" s="33">
        <f t="shared" ref="T153" si="63">+R153+S153</f>
        <v>400000000</v>
      </c>
    </row>
    <row r="154" spans="2:21" ht="15" x14ac:dyDescent="0.2">
      <c r="B154" s="114"/>
      <c r="C154" s="23"/>
      <c r="D154" s="37" t="s">
        <v>17</v>
      </c>
      <c r="E154" s="24">
        <f>+E155</f>
        <v>156094637741</v>
      </c>
      <c r="F154" s="24">
        <f t="shared" ref="F154:T154" si="64">+F155</f>
        <v>358765237.33333331</v>
      </c>
      <c r="G154" s="24">
        <f t="shared" si="64"/>
        <v>1053184042</v>
      </c>
      <c r="H154" s="24">
        <f t="shared" si="64"/>
        <v>2891308250</v>
      </c>
      <c r="I154" s="24">
        <f t="shared" si="64"/>
        <v>2744999782</v>
      </c>
      <c r="J154" s="24">
        <f t="shared" si="64"/>
        <v>3926802175</v>
      </c>
      <c r="K154" s="24">
        <f t="shared" si="64"/>
        <v>4189178066</v>
      </c>
      <c r="L154" s="24">
        <f t="shared" si="64"/>
        <v>4135757542</v>
      </c>
      <c r="M154" s="24">
        <f t="shared" si="64"/>
        <v>7369651511</v>
      </c>
      <c r="N154" s="24">
        <f t="shared" si="64"/>
        <v>4795508230</v>
      </c>
      <c r="O154" s="24">
        <f t="shared" si="64"/>
        <v>7365266267</v>
      </c>
      <c r="P154" s="24">
        <f t="shared" si="64"/>
        <v>6296056601</v>
      </c>
      <c r="Q154" s="24">
        <f t="shared" si="64"/>
        <v>23117987691</v>
      </c>
      <c r="R154" s="24">
        <f t="shared" si="64"/>
        <v>68244465394.333336</v>
      </c>
      <c r="S154" s="24">
        <f t="shared" si="64"/>
        <v>87850172346.666672</v>
      </c>
      <c r="T154" s="24">
        <f t="shared" si="64"/>
        <v>156094637741</v>
      </c>
      <c r="U154" s="38"/>
    </row>
    <row r="155" spans="2:21" ht="15" x14ac:dyDescent="0.2">
      <c r="B155" s="114"/>
      <c r="C155" s="23"/>
      <c r="D155" s="37" t="s">
        <v>18</v>
      </c>
      <c r="E155" s="24">
        <f>SUM(E156:E215)</f>
        <v>156094637741</v>
      </c>
      <c r="F155" s="24">
        <f t="shared" ref="F155:T155" si="65">SUM(F156:F215)</f>
        <v>358765237.33333331</v>
      </c>
      <c r="G155" s="24">
        <f t="shared" si="65"/>
        <v>1053184042</v>
      </c>
      <c r="H155" s="24">
        <f t="shared" si="65"/>
        <v>2891308250</v>
      </c>
      <c r="I155" s="24">
        <f t="shared" si="65"/>
        <v>2744999782</v>
      </c>
      <c r="J155" s="24">
        <f t="shared" si="65"/>
        <v>3926802175</v>
      </c>
      <c r="K155" s="24">
        <f t="shared" si="65"/>
        <v>4189178066</v>
      </c>
      <c r="L155" s="24">
        <f t="shared" si="65"/>
        <v>4135757542</v>
      </c>
      <c r="M155" s="24">
        <f t="shared" si="65"/>
        <v>7369651511</v>
      </c>
      <c r="N155" s="24">
        <f t="shared" si="65"/>
        <v>4795508230</v>
      </c>
      <c r="O155" s="24">
        <f t="shared" si="65"/>
        <v>7365266267</v>
      </c>
      <c r="P155" s="24">
        <f t="shared" si="65"/>
        <v>6296056601</v>
      </c>
      <c r="Q155" s="24">
        <f t="shared" si="65"/>
        <v>23117987691</v>
      </c>
      <c r="R155" s="24">
        <f t="shared" si="65"/>
        <v>68244465394.333336</v>
      </c>
      <c r="S155" s="24">
        <f t="shared" si="65"/>
        <v>87850172346.666672</v>
      </c>
      <c r="T155" s="24">
        <f t="shared" si="65"/>
        <v>156094637741</v>
      </c>
      <c r="U155" s="38"/>
    </row>
    <row r="156" spans="2:21" ht="15" x14ac:dyDescent="0.25">
      <c r="B156" s="112" t="s">
        <v>282</v>
      </c>
      <c r="C156" s="31" t="s">
        <v>89</v>
      </c>
      <c r="D156" s="109" t="s">
        <v>87</v>
      </c>
      <c r="E156" s="110">
        <f>100000000+300000000+500000000</f>
        <v>900000000</v>
      </c>
      <c r="F156" s="32">
        <v>0</v>
      </c>
      <c r="G156" s="32">
        <v>0</v>
      </c>
      <c r="H156" s="32">
        <v>100000000</v>
      </c>
      <c r="I156" s="32">
        <v>0</v>
      </c>
      <c r="J156" s="32">
        <v>300000000</v>
      </c>
      <c r="K156" s="32">
        <v>0</v>
      </c>
      <c r="L156" s="32">
        <v>0</v>
      </c>
      <c r="M156" s="32">
        <v>0</v>
      </c>
      <c r="N156" s="32">
        <v>0</v>
      </c>
      <c r="P156" s="32">
        <v>500000000</v>
      </c>
      <c r="Q156" s="32">
        <v>0</v>
      </c>
      <c r="R156" s="33">
        <f>SUM(F156:Q156)</f>
        <v>900000000</v>
      </c>
      <c r="S156" s="33">
        <f>+E156-R156</f>
        <v>0</v>
      </c>
      <c r="T156" s="33">
        <f>+R156+S156</f>
        <v>900000000</v>
      </c>
      <c r="U156" s="38"/>
    </row>
    <row r="157" spans="2:21" s="34" customFormat="1" ht="15" x14ac:dyDescent="0.25">
      <c r="B157" s="112" t="s">
        <v>275</v>
      </c>
      <c r="C157" s="31" t="s">
        <v>89</v>
      </c>
      <c r="D157" s="109" t="s">
        <v>280</v>
      </c>
      <c r="E157" s="110">
        <f>2076534000-300000000</f>
        <v>1776534000</v>
      </c>
      <c r="F157" s="32">
        <v>0</v>
      </c>
      <c r="G157" s="32">
        <v>0</v>
      </c>
      <c r="H157" s="32">
        <v>0</v>
      </c>
      <c r="I157" s="32">
        <v>0</v>
      </c>
      <c r="J157" s="32">
        <v>179844640</v>
      </c>
      <c r="K157" s="32">
        <v>174484520</v>
      </c>
      <c r="L157" s="32">
        <v>0</v>
      </c>
      <c r="M157" s="32">
        <v>0</v>
      </c>
      <c r="N157" s="32">
        <v>0</v>
      </c>
      <c r="O157" s="32"/>
      <c r="P157" s="32">
        <v>0</v>
      </c>
      <c r="Q157" s="33">
        <v>0</v>
      </c>
      <c r="R157" s="33">
        <f>SUM(F157:Q157)</f>
        <v>354329160</v>
      </c>
      <c r="S157" s="33">
        <f>+E157-R157</f>
        <v>1422204840</v>
      </c>
      <c r="T157" s="33">
        <f t="shared" ref="T157:T199" si="66">+R157+S157</f>
        <v>1776534000</v>
      </c>
      <c r="U157" s="39"/>
    </row>
    <row r="158" spans="2:21" s="121" customFormat="1" ht="15" x14ac:dyDescent="0.25">
      <c r="B158" s="115" t="s">
        <v>275</v>
      </c>
      <c r="C158" s="116" t="s">
        <v>90</v>
      </c>
      <c r="D158" s="117" t="s">
        <v>280</v>
      </c>
      <c r="E158" s="118">
        <v>845899000</v>
      </c>
      <c r="F158" s="32">
        <v>0</v>
      </c>
      <c r="G158" s="32">
        <v>0</v>
      </c>
      <c r="H158" s="32">
        <v>0</v>
      </c>
      <c r="I158" s="119">
        <v>0</v>
      </c>
      <c r="J158" s="32">
        <v>0</v>
      </c>
      <c r="K158" s="32">
        <v>0</v>
      </c>
      <c r="L158" s="118">
        <v>0</v>
      </c>
      <c r="M158" s="118">
        <v>0</v>
      </c>
      <c r="N158" s="118">
        <v>0</v>
      </c>
      <c r="O158" s="118"/>
      <c r="P158" s="118">
        <v>0</v>
      </c>
      <c r="Q158" s="118">
        <v>0</v>
      </c>
      <c r="R158" s="120">
        <f t="shared" ref="R158" si="67">SUM(F158:Q158)</f>
        <v>0</v>
      </c>
      <c r="S158" s="120">
        <f t="shared" ref="S158" si="68">+E158-R158</f>
        <v>845899000</v>
      </c>
      <c r="T158" s="120">
        <f t="shared" ref="T158" si="69">+R158+S158</f>
        <v>845899000</v>
      </c>
      <c r="U158" s="39"/>
    </row>
    <row r="159" spans="2:21" s="121" customFormat="1" ht="15" x14ac:dyDescent="0.25">
      <c r="B159" s="115" t="s">
        <v>275</v>
      </c>
      <c r="C159" s="116" t="s">
        <v>281</v>
      </c>
      <c r="D159" s="117" t="s">
        <v>280</v>
      </c>
      <c r="E159" s="118">
        <v>1371446000</v>
      </c>
      <c r="F159" s="32">
        <v>0</v>
      </c>
      <c r="G159" s="32">
        <v>0</v>
      </c>
      <c r="H159" s="32">
        <v>0</v>
      </c>
      <c r="I159" s="119">
        <v>0</v>
      </c>
      <c r="J159" s="32">
        <v>0</v>
      </c>
      <c r="K159" s="32">
        <v>0</v>
      </c>
      <c r="L159" s="118">
        <v>0</v>
      </c>
      <c r="M159" s="118">
        <v>0</v>
      </c>
      <c r="N159" s="118">
        <v>0</v>
      </c>
      <c r="O159" s="118"/>
      <c r="P159" s="118">
        <v>0</v>
      </c>
      <c r="Q159" s="118">
        <v>0</v>
      </c>
      <c r="R159" s="120">
        <f t="shared" ref="R159:R198" si="70">SUM(F159:Q159)</f>
        <v>0</v>
      </c>
      <c r="S159" s="120">
        <f t="shared" ref="S159:S199" si="71">+E159-R159</f>
        <v>1371446000</v>
      </c>
      <c r="T159" s="120">
        <f t="shared" si="66"/>
        <v>1371446000</v>
      </c>
      <c r="U159" s="39"/>
    </row>
    <row r="160" spans="2:21" s="121" customFormat="1" ht="15" x14ac:dyDescent="0.25">
      <c r="B160" s="115" t="s">
        <v>275</v>
      </c>
      <c r="C160" s="116" t="s">
        <v>92</v>
      </c>
      <c r="D160" s="117" t="s">
        <v>280</v>
      </c>
      <c r="E160" s="118">
        <v>50000000</v>
      </c>
      <c r="F160" s="32">
        <v>0</v>
      </c>
      <c r="G160" s="32">
        <v>0</v>
      </c>
      <c r="H160" s="32">
        <v>0</v>
      </c>
      <c r="I160" s="119">
        <v>0</v>
      </c>
      <c r="J160" s="32">
        <v>0</v>
      </c>
      <c r="K160" s="32">
        <v>0</v>
      </c>
      <c r="L160" s="118">
        <v>0</v>
      </c>
      <c r="M160" s="118">
        <v>0</v>
      </c>
      <c r="N160" s="118">
        <v>0</v>
      </c>
      <c r="O160" s="118"/>
      <c r="P160" s="118">
        <v>0</v>
      </c>
      <c r="Q160" s="118">
        <v>0</v>
      </c>
      <c r="R160" s="120">
        <f t="shared" si="70"/>
        <v>0</v>
      </c>
      <c r="S160" s="120">
        <f t="shared" si="71"/>
        <v>50000000</v>
      </c>
      <c r="T160" s="120">
        <f t="shared" si="66"/>
        <v>50000000</v>
      </c>
      <c r="U160" s="39"/>
    </row>
    <row r="161" spans="2:21" s="121" customFormat="1" ht="15" x14ac:dyDescent="0.25">
      <c r="B161" s="115" t="s">
        <v>275</v>
      </c>
      <c r="C161" s="116" t="s">
        <v>93</v>
      </c>
      <c r="D161" s="117" t="s">
        <v>280</v>
      </c>
      <c r="E161" s="118">
        <v>720464000</v>
      </c>
      <c r="F161" s="32">
        <v>0</v>
      </c>
      <c r="G161" s="32">
        <v>0</v>
      </c>
      <c r="H161" s="32">
        <v>0</v>
      </c>
      <c r="I161" s="119">
        <v>3657469</v>
      </c>
      <c r="J161" s="32">
        <v>0</v>
      </c>
      <c r="K161" s="32">
        <v>0</v>
      </c>
      <c r="L161" s="118">
        <v>132200000</v>
      </c>
      <c r="M161" s="118">
        <v>0</v>
      </c>
      <c r="N161" s="118">
        <v>0</v>
      </c>
      <c r="O161" s="118"/>
      <c r="P161" s="118">
        <v>0</v>
      </c>
      <c r="Q161" s="118">
        <v>293651833</v>
      </c>
      <c r="R161" s="120">
        <f t="shared" si="70"/>
        <v>429509302</v>
      </c>
      <c r="S161" s="120">
        <f t="shared" si="71"/>
        <v>290954698</v>
      </c>
      <c r="T161" s="120">
        <f t="shared" si="66"/>
        <v>720464000</v>
      </c>
      <c r="U161" s="39"/>
    </row>
    <row r="162" spans="2:21" s="121" customFormat="1" ht="15" x14ac:dyDescent="0.25">
      <c r="B162" s="115" t="s">
        <v>275</v>
      </c>
      <c r="C162" s="116" t="s">
        <v>94</v>
      </c>
      <c r="D162" s="117" t="s">
        <v>280</v>
      </c>
      <c r="E162" s="118">
        <v>64977000</v>
      </c>
      <c r="F162" s="32">
        <v>0</v>
      </c>
      <c r="G162" s="32">
        <v>0</v>
      </c>
      <c r="H162" s="32">
        <v>0</v>
      </c>
      <c r="I162" s="119">
        <v>0</v>
      </c>
      <c r="J162" s="32">
        <v>0</v>
      </c>
      <c r="K162" s="32">
        <v>0</v>
      </c>
      <c r="L162" s="118">
        <v>0</v>
      </c>
      <c r="M162" s="118">
        <v>0</v>
      </c>
      <c r="N162" s="118">
        <v>0</v>
      </c>
      <c r="O162" s="118"/>
      <c r="P162" s="118">
        <v>0</v>
      </c>
      <c r="Q162" s="118">
        <v>0</v>
      </c>
      <c r="R162" s="120">
        <f t="shared" si="70"/>
        <v>0</v>
      </c>
      <c r="S162" s="120">
        <f t="shared" si="71"/>
        <v>64977000</v>
      </c>
      <c r="T162" s="120">
        <f t="shared" si="66"/>
        <v>64977000</v>
      </c>
      <c r="U162" s="39"/>
    </row>
    <row r="163" spans="2:21" s="121" customFormat="1" ht="15" x14ac:dyDescent="0.25">
      <c r="B163" s="112" t="s">
        <v>275</v>
      </c>
      <c r="C163" s="31" t="s">
        <v>95</v>
      </c>
      <c r="D163" s="109" t="s">
        <v>280</v>
      </c>
      <c r="E163" s="110">
        <f>6300000000-1370000000</f>
        <v>4930000000</v>
      </c>
      <c r="F163" s="32"/>
      <c r="G163" s="32"/>
      <c r="H163" s="32"/>
      <c r="I163" s="119"/>
      <c r="J163" s="32"/>
      <c r="K163" s="32"/>
      <c r="L163" s="118"/>
      <c r="M163" s="118"/>
      <c r="N163" s="32">
        <v>0</v>
      </c>
      <c r="O163" s="118"/>
      <c r="P163" s="118"/>
      <c r="Q163" s="32">
        <v>0</v>
      </c>
      <c r="R163" s="33">
        <f t="shared" ref="R163" si="72">SUM(F163:Q163)</f>
        <v>0</v>
      </c>
      <c r="S163" s="33">
        <f t="shared" si="71"/>
        <v>4930000000</v>
      </c>
      <c r="T163" s="33">
        <f t="shared" ref="T163" si="73">+R163+S163</f>
        <v>4930000000</v>
      </c>
      <c r="U163" s="39"/>
    </row>
    <row r="164" spans="2:21" s="34" customFormat="1" ht="15" x14ac:dyDescent="0.25">
      <c r="B164" s="153" t="s">
        <v>276</v>
      </c>
      <c r="C164" s="31" t="s">
        <v>89</v>
      </c>
      <c r="D164" s="109" t="s">
        <v>280</v>
      </c>
      <c r="E164" s="110">
        <v>300000000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32">
        <v>0</v>
      </c>
      <c r="L164" s="32">
        <v>15446200</v>
      </c>
      <c r="M164" s="32">
        <v>0</v>
      </c>
      <c r="N164" s="32">
        <v>0</v>
      </c>
      <c r="O164" s="32">
        <v>34791170</v>
      </c>
      <c r="P164" s="145">
        <v>25692400</v>
      </c>
      <c r="Q164" s="32">
        <v>0</v>
      </c>
      <c r="R164" s="33">
        <f t="shared" si="70"/>
        <v>75929770</v>
      </c>
      <c r="S164" s="33">
        <f t="shared" si="71"/>
        <v>224070230</v>
      </c>
      <c r="T164" s="33">
        <f t="shared" si="66"/>
        <v>300000000</v>
      </c>
      <c r="U164" s="39"/>
    </row>
    <row r="165" spans="2:21" s="34" customFormat="1" ht="15" x14ac:dyDescent="0.25">
      <c r="B165" s="112" t="s">
        <v>277</v>
      </c>
      <c r="C165" s="31" t="s">
        <v>89</v>
      </c>
      <c r="D165" s="109" t="s">
        <v>280</v>
      </c>
      <c r="E165" s="110">
        <v>77640000</v>
      </c>
      <c r="F165" s="32">
        <v>0</v>
      </c>
      <c r="G165" s="32">
        <v>0</v>
      </c>
      <c r="H165" s="32">
        <v>3549059</v>
      </c>
      <c r="I165" s="32">
        <v>0</v>
      </c>
      <c r="J165" s="32">
        <v>10825103</v>
      </c>
      <c r="K165" s="32">
        <v>0</v>
      </c>
      <c r="L165" s="32">
        <v>26999145</v>
      </c>
      <c r="M165" s="32">
        <v>7310087</v>
      </c>
      <c r="N165" s="32">
        <v>0</v>
      </c>
      <c r="O165" s="32">
        <v>14620174</v>
      </c>
      <c r="P165" s="32">
        <v>0</v>
      </c>
      <c r="Q165" s="32">
        <v>14336432</v>
      </c>
      <c r="R165" s="33">
        <f t="shared" si="70"/>
        <v>77640000</v>
      </c>
      <c r="S165" s="33">
        <f t="shared" si="71"/>
        <v>0</v>
      </c>
      <c r="T165" s="33">
        <f t="shared" si="66"/>
        <v>77640000</v>
      </c>
      <c r="U165" s="39"/>
    </row>
    <row r="166" spans="2:21" s="34" customFormat="1" ht="15" x14ac:dyDescent="0.25">
      <c r="B166" s="112" t="s">
        <v>278</v>
      </c>
      <c r="C166" s="31" t="s">
        <v>89</v>
      </c>
      <c r="D166" s="109" t="s">
        <v>280</v>
      </c>
      <c r="E166" s="110">
        <v>300000000</v>
      </c>
      <c r="F166" s="32">
        <v>23000000</v>
      </c>
      <c r="G166" s="32">
        <v>0</v>
      </c>
      <c r="H166" s="32"/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0</v>
      </c>
      <c r="O166" s="32"/>
      <c r="P166" s="32">
        <v>0</v>
      </c>
      <c r="Q166" s="32">
        <v>0</v>
      </c>
      <c r="R166" s="33">
        <f t="shared" si="70"/>
        <v>23000000</v>
      </c>
      <c r="S166" s="33">
        <f t="shared" si="71"/>
        <v>277000000</v>
      </c>
      <c r="T166" s="33">
        <f t="shared" si="66"/>
        <v>300000000</v>
      </c>
      <c r="U166" s="39"/>
    </row>
    <row r="167" spans="2:21" s="34" customFormat="1" ht="15" x14ac:dyDescent="0.25">
      <c r="B167" s="156" t="s">
        <v>279</v>
      </c>
      <c r="C167" s="31" t="s">
        <v>89</v>
      </c>
      <c r="D167" s="109" t="s">
        <v>280</v>
      </c>
      <c r="E167" s="110">
        <f>2065826000-700000000+395999317</f>
        <v>1761825317</v>
      </c>
      <c r="F167" s="32">
        <v>178854980</v>
      </c>
      <c r="G167" s="32">
        <v>110885576</v>
      </c>
      <c r="H167" s="32">
        <v>165150280</v>
      </c>
      <c r="I167" s="32">
        <v>181358613</v>
      </c>
      <c r="J167" s="32">
        <v>0</v>
      </c>
      <c r="K167" s="32">
        <v>0</v>
      </c>
      <c r="L167" s="32">
        <v>175475792</v>
      </c>
      <c r="M167" s="32">
        <v>171060892</v>
      </c>
      <c r="N167" s="32">
        <v>159244660</v>
      </c>
      <c r="O167" s="145">
        <v>162029960</v>
      </c>
      <c r="P167" s="32">
        <v>146833960</v>
      </c>
      <c r="Q167" s="32">
        <v>310930604</v>
      </c>
      <c r="R167" s="33">
        <f t="shared" si="70"/>
        <v>1761825317</v>
      </c>
      <c r="S167" s="33">
        <f t="shared" si="71"/>
        <v>0</v>
      </c>
      <c r="T167" s="33">
        <f t="shared" si="66"/>
        <v>1761825317</v>
      </c>
      <c r="U167" s="39"/>
    </row>
    <row r="168" spans="2:21" s="40" customFormat="1" ht="15" x14ac:dyDescent="0.25">
      <c r="B168" s="115" t="s">
        <v>283</v>
      </c>
      <c r="C168" s="116" t="s">
        <v>281</v>
      </c>
      <c r="D168" s="117" t="s">
        <v>294</v>
      </c>
      <c r="E168" s="118">
        <v>6000000000</v>
      </c>
      <c r="F168" s="119"/>
      <c r="G168" s="119"/>
      <c r="H168" s="119">
        <v>0</v>
      </c>
      <c r="I168" s="119">
        <v>0</v>
      </c>
      <c r="J168" s="119">
        <v>0</v>
      </c>
      <c r="K168" s="119">
        <v>0</v>
      </c>
      <c r="L168" s="119"/>
      <c r="M168" s="119"/>
      <c r="N168" s="118">
        <v>0</v>
      </c>
      <c r="O168" s="119"/>
      <c r="P168" s="119">
        <v>0</v>
      </c>
      <c r="Q168" s="119"/>
      <c r="R168" s="120">
        <f t="shared" ref="R168" si="74">SUM(F168:Q168)</f>
        <v>0</v>
      </c>
      <c r="S168" s="120">
        <f t="shared" si="71"/>
        <v>6000000000</v>
      </c>
      <c r="T168" s="120">
        <f t="shared" ref="T168" si="75">+R168+S168</f>
        <v>6000000000</v>
      </c>
      <c r="U168" s="39"/>
    </row>
    <row r="169" spans="2:21" s="34" customFormat="1" ht="15" x14ac:dyDescent="0.25">
      <c r="B169" s="156" t="s">
        <v>275</v>
      </c>
      <c r="C169" s="31" t="s">
        <v>95</v>
      </c>
      <c r="D169" s="109" t="s">
        <v>294</v>
      </c>
      <c r="E169" s="110">
        <f>48600000000+1900000000-6069470-136307513-500000000-662000000+395999317</f>
        <v>49591622334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32">
        <v>0</v>
      </c>
      <c r="L169" s="32">
        <v>14090600</v>
      </c>
      <c r="M169" s="32"/>
      <c r="N169" s="32">
        <v>0</v>
      </c>
      <c r="O169" s="145"/>
      <c r="P169" s="32">
        <v>1948917765</v>
      </c>
      <c r="Q169" s="32">
        <v>8430196884</v>
      </c>
      <c r="R169" s="33">
        <f t="shared" si="70"/>
        <v>10393205249</v>
      </c>
      <c r="S169" s="33">
        <f t="shared" si="71"/>
        <v>39198417085</v>
      </c>
      <c r="T169" s="33">
        <f t="shared" si="66"/>
        <v>49591622334</v>
      </c>
      <c r="U169" s="39"/>
    </row>
    <row r="170" spans="2:21" s="34" customFormat="1" ht="15" x14ac:dyDescent="0.25">
      <c r="B170" s="156" t="s">
        <v>275</v>
      </c>
      <c r="C170" s="31" t="s">
        <v>89</v>
      </c>
      <c r="D170" s="109" t="s">
        <v>294</v>
      </c>
      <c r="E170" s="145">
        <f>136307513+20087107</f>
        <v>156394620</v>
      </c>
      <c r="F170" s="32"/>
      <c r="G170" s="32"/>
      <c r="H170" s="32"/>
      <c r="I170" s="32"/>
      <c r="J170" s="32"/>
      <c r="K170" s="32"/>
      <c r="L170" s="32"/>
      <c r="M170" s="32"/>
      <c r="N170" s="32"/>
      <c r="O170" s="32">
        <v>136307513</v>
      </c>
      <c r="P170" s="32">
        <v>0</v>
      </c>
      <c r="Q170" s="32">
        <v>20087107</v>
      </c>
      <c r="R170" s="33">
        <f t="shared" ref="R170" si="76">SUM(F170:Q170)</f>
        <v>156394620</v>
      </c>
      <c r="S170" s="33">
        <f t="shared" ref="S170" si="77">+E170-R170</f>
        <v>0</v>
      </c>
      <c r="T170" s="33">
        <f t="shared" ref="T170" si="78">+R170+S170</f>
        <v>156394620</v>
      </c>
      <c r="U170" s="39"/>
    </row>
    <row r="171" spans="2:21" s="34" customFormat="1" ht="15" x14ac:dyDescent="0.25">
      <c r="B171" s="112" t="s">
        <v>275</v>
      </c>
      <c r="C171" s="31" t="s">
        <v>478</v>
      </c>
      <c r="D171" s="109" t="s">
        <v>294</v>
      </c>
      <c r="E171" s="110">
        <v>6069470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155">
        <v>6069470</v>
      </c>
      <c r="O171" s="32"/>
      <c r="P171" s="32">
        <v>0</v>
      </c>
      <c r="Q171" s="32"/>
      <c r="R171" s="33">
        <f t="shared" ref="R171" si="79">SUM(F171:Q171)</f>
        <v>6069470</v>
      </c>
      <c r="S171" s="33">
        <v>0</v>
      </c>
      <c r="T171" s="33">
        <f t="shared" ref="T171" si="80">+R171+S171</f>
        <v>6069470</v>
      </c>
      <c r="U171" s="39"/>
    </row>
    <row r="172" spans="2:21" s="40" customFormat="1" ht="15" x14ac:dyDescent="0.25">
      <c r="B172" s="115" t="s">
        <v>275</v>
      </c>
      <c r="C172" s="116" t="s">
        <v>281</v>
      </c>
      <c r="D172" s="117" t="s">
        <v>294</v>
      </c>
      <c r="E172" s="118">
        <v>184394000</v>
      </c>
      <c r="F172" s="119"/>
      <c r="G172" s="119"/>
      <c r="H172" s="119">
        <v>0</v>
      </c>
      <c r="I172" s="119">
        <v>0</v>
      </c>
      <c r="J172" s="32">
        <v>0</v>
      </c>
      <c r="K172" s="119"/>
      <c r="L172" s="119"/>
      <c r="M172" s="119"/>
      <c r="N172" s="118">
        <v>0</v>
      </c>
      <c r="O172" s="119"/>
      <c r="P172" s="119">
        <v>0</v>
      </c>
      <c r="Q172" s="119"/>
      <c r="R172" s="120">
        <f t="shared" si="70"/>
        <v>0</v>
      </c>
      <c r="S172" s="120">
        <f t="shared" si="71"/>
        <v>184394000</v>
      </c>
      <c r="T172" s="120">
        <f t="shared" si="66"/>
        <v>184394000</v>
      </c>
      <c r="U172" s="39"/>
    </row>
    <row r="173" spans="2:21" s="40" customFormat="1" ht="15" x14ac:dyDescent="0.25">
      <c r="B173" s="115" t="s">
        <v>275</v>
      </c>
      <c r="C173" s="116" t="s">
        <v>91</v>
      </c>
      <c r="D173" s="117" t="s">
        <v>294</v>
      </c>
      <c r="E173" s="118">
        <v>1446751000</v>
      </c>
      <c r="F173" s="119"/>
      <c r="G173" s="119"/>
      <c r="H173" s="119">
        <v>0</v>
      </c>
      <c r="I173" s="119">
        <v>0</v>
      </c>
      <c r="J173" s="32">
        <v>0</v>
      </c>
      <c r="K173" s="119"/>
      <c r="L173" s="119"/>
      <c r="M173" s="119"/>
      <c r="N173" s="118">
        <v>0</v>
      </c>
      <c r="O173" s="119"/>
      <c r="P173" s="119">
        <v>0</v>
      </c>
      <c r="Q173" s="119"/>
      <c r="R173" s="120">
        <f t="shared" si="70"/>
        <v>0</v>
      </c>
      <c r="S173" s="120">
        <f t="shared" si="71"/>
        <v>1446751000</v>
      </c>
      <c r="T173" s="120">
        <f t="shared" si="66"/>
        <v>1446751000</v>
      </c>
      <c r="U173" s="39"/>
    </row>
    <row r="174" spans="2:21" s="34" customFormat="1" ht="15" x14ac:dyDescent="0.25">
      <c r="B174" s="112" t="s">
        <v>284</v>
      </c>
      <c r="C174" s="31" t="s">
        <v>89</v>
      </c>
      <c r="D174" s="109" t="s">
        <v>294</v>
      </c>
      <c r="E174" s="110">
        <v>720000000</v>
      </c>
      <c r="F174" s="32"/>
      <c r="G174" s="32">
        <v>0</v>
      </c>
      <c r="H174" s="32">
        <v>0</v>
      </c>
      <c r="I174" s="32">
        <v>0</v>
      </c>
      <c r="J174" s="32">
        <v>0</v>
      </c>
      <c r="K174" s="32">
        <v>97009346</v>
      </c>
      <c r="L174" s="32">
        <v>64745804</v>
      </c>
      <c r="M174" s="32"/>
      <c r="N174" s="32">
        <v>63450103</v>
      </c>
      <c r="O174" s="32">
        <v>63450102</v>
      </c>
      <c r="P174" s="32">
        <v>63656865</v>
      </c>
      <c r="Q174" s="32">
        <v>124142675</v>
      </c>
      <c r="R174" s="33">
        <f t="shared" ref="R174:R193" si="81">SUM(F174:Q174)</f>
        <v>476454895</v>
      </c>
      <c r="S174" s="33">
        <f t="shared" ref="S174:S193" si="82">+E174-R174</f>
        <v>243545105</v>
      </c>
      <c r="T174" s="33">
        <f t="shared" ref="T174:T193" si="83">+R174+S174</f>
        <v>720000000</v>
      </c>
      <c r="U174" s="39"/>
    </row>
    <row r="175" spans="2:21" s="34" customFormat="1" ht="15" x14ac:dyDescent="0.25">
      <c r="B175" s="112" t="s">
        <v>285</v>
      </c>
      <c r="C175" s="31" t="s">
        <v>89</v>
      </c>
      <c r="D175" s="109" t="s">
        <v>294</v>
      </c>
      <c r="E175" s="110">
        <v>309000000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32">
        <v>0</v>
      </c>
      <c r="L175" s="32">
        <v>0</v>
      </c>
      <c r="M175" s="32"/>
      <c r="N175" s="32">
        <v>0</v>
      </c>
      <c r="O175" s="32"/>
      <c r="P175" s="32">
        <v>0</v>
      </c>
      <c r="Q175" s="32"/>
      <c r="R175" s="33">
        <f t="shared" si="81"/>
        <v>0</v>
      </c>
      <c r="S175" s="33">
        <f t="shared" si="82"/>
        <v>309000000</v>
      </c>
      <c r="T175" s="33">
        <f t="shared" si="83"/>
        <v>309000000</v>
      </c>
      <c r="U175" s="39"/>
    </row>
    <row r="176" spans="2:21" s="34" customFormat="1" ht="15" x14ac:dyDescent="0.25">
      <c r="B176" s="112" t="s">
        <v>286</v>
      </c>
      <c r="C176" s="31" t="s">
        <v>95</v>
      </c>
      <c r="D176" s="109" t="s">
        <v>294</v>
      </c>
      <c r="E176" s="110">
        <v>2292000000</v>
      </c>
      <c r="F176" s="32">
        <v>0</v>
      </c>
      <c r="G176" s="32">
        <v>10509000</v>
      </c>
      <c r="H176" s="32">
        <v>10509000</v>
      </c>
      <c r="I176" s="32">
        <v>0</v>
      </c>
      <c r="J176" s="32">
        <v>0</v>
      </c>
      <c r="K176" s="32"/>
      <c r="L176" s="32">
        <v>0</v>
      </c>
      <c r="M176" s="32">
        <v>70110591</v>
      </c>
      <c r="N176" s="32">
        <v>0</v>
      </c>
      <c r="O176" s="32"/>
      <c r="P176" s="32">
        <v>0</v>
      </c>
      <c r="Q176" s="32"/>
      <c r="R176" s="33">
        <f t="shared" si="81"/>
        <v>91128591</v>
      </c>
      <c r="S176" s="33">
        <f t="shared" si="82"/>
        <v>2200871409</v>
      </c>
      <c r="T176" s="33">
        <f t="shared" si="83"/>
        <v>2292000000</v>
      </c>
      <c r="U176" s="39"/>
    </row>
    <row r="177" spans="2:21" s="34" customFormat="1" ht="15" x14ac:dyDescent="0.25">
      <c r="B177" s="112" t="s">
        <v>277</v>
      </c>
      <c r="C177" s="31" t="s">
        <v>89</v>
      </c>
      <c r="D177" s="109" t="s">
        <v>294</v>
      </c>
      <c r="E177" s="110">
        <v>881160000</v>
      </c>
      <c r="F177" s="32"/>
      <c r="G177" s="32">
        <v>0</v>
      </c>
      <c r="H177" s="32">
        <v>41490360</v>
      </c>
      <c r="I177" s="32">
        <v>0</v>
      </c>
      <c r="J177" s="32">
        <v>126551152</v>
      </c>
      <c r="K177" s="32"/>
      <c r="L177" s="32">
        <v>309464329</v>
      </c>
      <c r="M177" s="32">
        <v>81362455</v>
      </c>
      <c r="N177" s="32">
        <v>0</v>
      </c>
      <c r="O177" s="32">
        <v>162724910</v>
      </c>
      <c r="P177" s="32">
        <v>0</v>
      </c>
      <c r="Q177" s="32">
        <v>159566794</v>
      </c>
      <c r="R177" s="33">
        <f t="shared" si="81"/>
        <v>881160000</v>
      </c>
      <c r="S177" s="33">
        <f t="shared" si="82"/>
        <v>0</v>
      </c>
      <c r="T177" s="33">
        <f t="shared" si="83"/>
        <v>881160000</v>
      </c>
      <c r="U177" s="39"/>
    </row>
    <row r="178" spans="2:21" s="40" customFormat="1" ht="15" x14ac:dyDescent="0.25">
      <c r="B178" s="115" t="s">
        <v>287</v>
      </c>
      <c r="C178" s="116" t="s">
        <v>281</v>
      </c>
      <c r="D178" s="117" t="s">
        <v>294</v>
      </c>
      <c r="E178" s="118">
        <v>300000000</v>
      </c>
      <c r="F178" s="119"/>
      <c r="G178" s="119"/>
      <c r="H178" s="119">
        <v>0</v>
      </c>
      <c r="I178" s="119">
        <v>0</v>
      </c>
      <c r="J178" s="32">
        <v>0</v>
      </c>
      <c r="K178" s="119"/>
      <c r="L178" s="119"/>
      <c r="M178" s="119"/>
      <c r="N178" s="118">
        <v>0</v>
      </c>
      <c r="O178" s="119"/>
      <c r="P178" s="119">
        <v>0</v>
      </c>
      <c r="Q178" s="148"/>
      <c r="R178" s="120">
        <f t="shared" si="81"/>
        <v>0</v>
      </c>
      <c r="S178" s="120">
        <f t="shared" si="82"/>
        <v>300000000</v>
      </c>
      <c r="T178" s="120">
        <f t="shared" si="83"/>
        <v>300000000</v>
      </c>
      <c r="U178" s="39"/>
    </row>
    <row r="179" spans="2:21" s="34" customFormat="1" ht="15" x14ac:dyDescent="0.25">
      <c r="B179" s="112" t="s">
        <v>288</v>
      </c>
      <c r="C179" s="31" t="s">
        <v>89</v>
      </c>
      <c r="D179" s="109" t="s">
        <v>294</v>
      </c>
      <c r="E179" s="110">
        <v>3699425000</v>
      </c>
      <c r="F179" s="32">
        <v>0</v>
      </c>
      <c r="G179" s="32">
        <v>0</v>
      </c>
      <c r="H179" s="32">
        <v>36850000</v>
      </c>
      <c r="I179" s="32">
        <v>36850000</v>
      </c>
      <c r="J179" s="32">
        <v>36850000</v>
      </c>
      <c r="K179" s="32">
        <v>32494000</v>
      </c>
      <c r="L179" s="32">
        <v>135865914</v>
      </c>
      <c r="M179" s="32">
        <v>77432957</v>
      </c>
      <c r="N179" s="32">
        <v>101809793</v>
      </c>
      <c r="O179" s="32">
        <v>45394438</v>
      </c>
      <c r="P179" s="32">
        <v>71259086</v>
      </c>
      <c r="Q179" s="32">
        <v>152461633</v>
      </c>
      <c r="R179" s="33">
        <f t="shared" si="81"/>
        <v>727267821</v>
      </c>
      <c r="S179" s="33">
        <f t="shared" si="82"/>
        <v>2972157179</v>
      </c>
      <c r="T179" s="33">
        <f t="shared" si="83"/>
        <v>3699425000</v>
      </c>
      <c r="U179" s="39"/>
    </row>
    <row r="180" spans="2:21" s="34" customFormat="1" ht="15" x14ac:dyDescent="0.25">
      <c r="B180" s="112" t="s">
        <v>278</v>
      </c>
      <c r="C180" s="31" t="s">
        <v>89</v>
      </c>
      <c r="D180" s="109" t="s">
        <v>294</v>
      </c>
      <c r="E180" s="110">
        <v>1120000000</v>
      </c>
      <c r="F180" s="32">
        <v>0</v>
      </c>
      <c r="G180" s="32">
        <v>2410495</v>
      </c>
      <c r="H180" s="32">
        <v>6538631</v>
      </c>
      <c r="I180" s="32">
        <v>2667776</v>
      </c>
      <c r="J180" s="32">
        <v>16374977</v>
      </c>
      <c r="K180" s="32">
        <v>61684800</v>
      </c>
      <c r="L180" s="32">
        <v>39548468</v>
      </c>
      <c r="M180" s="32">
        <v>32066182</v>
      </c>
      <c r="N180" s="32">
        <v>66419069</v>
      </c>
      <c r="O180" s="32">
        <v>7381262</v>
      </c>
      <c r="P180" s="32">
        <v>6420581</v>
      </c>
      <c r="Q180" s="32">
        <v>27166668</v>
      </c>
      <c r="R180" s="33">
        <f t="shared" si="81"/>
        <v>268678909</v>
      </c>
      <c r="S180" s="33">
        <f t="shared" si="82"/>
        <v>851321091</v>
      </c>
      <c r="T180" s="33">
        <f t="shared" si="83"/>
        <v>1120000000</v>
      </c>
      <c r="U180" s="39"/>
    </row>
    <row r="181" spans="2:21" s="40" customFormat="1" ht="15" x14ac:dyDescent="0.25">
      <c r="B181" s="115" t="s">
        <v>278</v>
      </c>
      <c r="C181" s="116" t="s">
        <v>91</v>
      </c>
      <c r="D181" s="117" t="s">
        <v>294</v>
      </c>
      <c r="E181" s="118">
        <v>2000000000</v>
      </c>
      <c r="F181" s="119"/>
      <c r="G181" s="119"/>
      <c r="H181" s="119">
        <v>0</v>
      </c>
      <c r="I181" s="119">
        <v>0</v>
      </c>
      <c r="J181" s="32">
        <v>61758035</v>
      </c>
      <c r="K181" s="119">
        <v>4117744</v>
      </c>
      <c r="L181" s="119">
        <v>29222769</v>
      </c>
      <c r="M181" s="119">
        <v>100723219</v>
      </c>
      <c r="N181" s="118">
        <v>40326834</v>
      </c>
      <c r="O181" s="119">
        <v>32431417</v>
      </c>
      <c r="P181" s="119">
        <f>2477486+122857284</f>
        <v>125334770</v>
      </c>
      <c r="Q181" s="119">
        <v>540263448</v>
      </c>
      <c r="R181" s="120">
        <f t="shared" si="81"/>
        <v>934178236</v>
      </c>
      <c r="S181" s="120">
        <f t="shared" si="82"/>
        <v>1065821764</v>
      </c>
      <c r="T181" s="120">
        <f t="shared" si="83"/>
        <v>2000000000</v>
      </c>
      <c r="U181" s="39"/>
    </row>
    <row r="182" spans="2:21" s="40" customFormat="1" ht="15" x14ac:dyDescent="0.25">
      <c r="B182" s="115" t="s">
        <v>278</v>
      </c>
      <c r="C182" s="116" t="s">
        <v>92</v>
      </c>
      <c r="D182" s="117" t="s">
        <v>294</v>
      </c>
      <c r="E182" s="118">
        <v>100000000</v>
      </c>
      <c r="F182" s="119"/>
      <c r="G182" s="119"/>
      <c r="H182" s="119">
        <v>0</v>
      </c>
      <c r="I182" s="119">
        <v>0</v>
      </c>
      <c r="J182" s="32">
        <v>0</v>
      </c>
      <c r="K182" s="119"/>
      <c r="L182" s="119"/>
      <c r="M182" s="119"/>
      <c r="N182" s="118">
        <v>0</v>
      </c>
      <c r="O182" s="119">
        <v>1838640</v>
      </c>
      <c r="P182" s="119">
        <v>18961473</v>
      </c>
      <c r="Q182" s="119">
        <v>2647332</v>
      </c>
      <c r="R182" s="120">
        <f>SUM(F182:Q182)</f>
        <v>23447445</v>
      </c>
      <c r="S182" s="120">
        <f t="shared" si="82"/>
        <v>76552555</v>
      </c>
      <c r="T182" s="120">
        <f t="shared" si="83"/>
        <v>100000000</v>
      </c>
      <c r="U182" s="39"/>
    </row>
    <row r="183" spans="2:21" s="40" customFormat="1" ht="15" x14ac:dyDescent="0.25">
      <c r="B183" s="115" t="s">
        <v>278</v>
      </c>
      <c r="C183" s="116" t="s">
        <v>96</v>
      </c>
      <c r="D183" s="117" t="s">
        <v>294</v>
      </c>
      <c r="E183" s="118">
        <v>1200000000</v>
      </c>
      <c r="F183" s="119"/>
      <c r="G183" s="119"/>
      <c r="H183" s="119">
        <v>0</v>
      </c>
      <c r="I183" s="119">
        <v>0</v>
      </c>
      <c r="J183" s="32">
        <v>0</v>
      </c>
      <c r="K183" s="119"/>
      <c r="L183" s="119"/>
      <c r="M183" s="119"/>
      <c r="N183" s="118">
        <v>0</v>
      </c>
      <c r="O183" s="119">
        <v>134144510</v>
      </c>
      <c r="P183" s="119"/>
      <c r="Q183" s="119">
        <v>206376168</v>
      </c>
      <c r="R183" s="120">
        <f t="shared" si="81"/>
        <v>340520678</v>
      </c>
      <c r="S183" s="120">
        <f t="shared" si="82"/>
        <v>859479322</v>
      </c>
      <c r="T183" s="120">
        <f t="shared" si="83"/>
        <v>1200000000</v>
      </c>
      <c r="U183" s="39"/>
    </row>
    <row r="184" spans="2:21" s="40" customFormat="1" ht="15" x14ac:dyDescent="0.25">
      <c r="B184" s="115" t="s">
        <v>278</v>
      </c>
      <c r="C184" s="116" t="s">
        <v>93</v>
      </c>
      <c r="D184" s="117" t="s">
        <v>294</v>
      </c>
      <c r="E184" s="118">
        <v>1192218000</v>
      </c>
      <c r="F184" s="119"/>
      <c r="G184" s="119"/>
      <c r="H184" s="119">
        <v>0</v>
      </c>
      <c r="I184" s="119">
        <v>79481212</v>
      </c>
      <c r="J184" s="32">
        <v>0</v>
      </c>
      <c r="K184" s="119">
        <v>158962424</v>
      </c>
      <c r="L184" s="119"/>
      <c r="M184" s="119">
        <v>476887272</v>
      </c>
      <c r="N184" s="118">
        <v>0</v>
      </c>
      <c r="O184" s="119"/>
      <c r="P184" s="119">
        <v>79481212</v>
      </c>
      <c r="Q184" s="119">
        <v>397405880</v>
      </c>
      <c r="R184" s="120">
        <f t="shared" si="81"/>
        <v>1192218000</v>
      </c>
      <c r="S184" s="120">
        <f t="shared" si="82"/>
        <v>0</v>
      </c>
      <c r="T184" s="120">
        <f t="shared" si="83"/>
        <v>1192218000</v>
      </c>
      <c r="U184" s="39"/>
    </row>
    <row r="185" spans="2:21" s="40" customFormat="1" ht="15" x14ac:dyDescent="0.25">
      <c r="B185" s="115" t="s">
        <v>278</v>
      </c>
      <c r="C185" s="116" t="s">
        <v>94</v>
      </c>
      <c r="D185" s="117" t="s">
        <v>294</v>
      </c>
      <c r="E185" s="118">
        <v>2307215000</v>
      </c>
      <c r="F185" s="119"/>
      <c r="G185" s="119"/>
      <c r="H185" s="119">
        <v>0</v>
      </c>
      <c r="I185" s="119"/>
      <c r="J185" s="32">
        <v>151736268</v>
      </c>
      <c r="K185" s="119"/>
      <c r="L185" s="145">
        <v>27746356</v>
      </c>
      <c r="M185" s="119">
        <v>49668664</v>
      </c>
      <c r="N185" s="118">
        <v>0</v>
      </c>
      <c r="O185" s="119"/>
      <c r="P185" s="119"/>
      <c r="Q185" s="119">
        <v>83762523</v>
      </c>
      <c r="R185" s="120">
        <f t="shared" si="81"/>
        <v>312913811</v>
      </c>
      <c r="S185" s="120">
        <f t="shared" si="82"/>
        <v>1994301189</v>
      </c>
      <c r="T185" s="120">
        <f t="shared" si="83"/>
        <v>2307215000</v>
      </c>
      <c r="U185" s="39"/>
    </row>
    <row r="186" spans="2:21" s="34" customFormat="1" ht="15" x14ac:dyDescent="0.25">
      <c r="B186" s="112" t="s">
        <v>279</v>
      </c>
      <c r="C186" s="31" t="s">
        <v>89</v>
      </c>
      <c r="D186" s="109" t="s">
        <v>294</v>
      </c>
      <c r="E186" s="110">
        <f>15266850000-9120000-67092419+881731059</f>
        <v>16072368640</v>
      </c>
      <c r="F186" s="32">
        <v>0</v>
      </c>
      <c r="G186" s="32">
        <v>468416641</v>
      </c>
      <c r="H186" s="32">
        <v>1435759565</v>
      </c>
      <c r="I186" s="32">
        <v>1402035825</v>
      </c>
      <c r="J186" s="32">
        <v>1389738741</v>
      </c>
      <c r="K186" s="32">
        <v>1378204326</v>
      </c>
      <c r="L186" s="32">
        <v>1421046011</v>
      </c>
      <c r="M186" s="32">
        <v>1313663237</v>
      </c>
      <c r="N186" s="32">
        <v>1296403659</v>
      </c>
      <c r="O186" s="32">
        <v>1446385283</v>
      </c>
      <c r="P186" s="32">
        <v>1431825028</v>
      </c>
      <c r="Q186" s="32">
        <v>3081726991</v>
      </c>
      <c r="R186" s="33">
        <f t="shared" si="81"/>
        <v>16065205307</v>
      </c>
      <c r="S186" s="33">
        <f t="shared" si="82"/>
        <v>7163333</v>
      </c>
      <c r="T186" s="33">
        <f t="shared" si="83"/>
        <v>16072368640</v>
      </c>
      <c r="U186" s="39"/>
    </row>
    <row r="187" spans="2:21" s="34" customFormat="1" ht="15" x14ac:dyDescent="0.25">
      <c r="B187" s="112" t="s">
        <v>279</v>
      </c>
      <c r="C187" s="31" t="s">
        <v>478</v>
      </c>
      <c r="D187" s="109" t="s">
        <v>294</v>
      </c>
      <c r="E187" s="110">
        <f>9120000+67092419</f>
        <v>76212419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0</v>
      </c>
      <c r="O187" s="32">
        <v>9120000</v>
      </c>
      <c r="P187" s="32">
        <v>0</v>
      </c>
      <c r="Q187" s="32">
        <v>67092419</v>
      </c>
      <c r="R187" s="33">
        <f t="shared" ref="R187" si="84">SUM(F187:Q187)</f>
        <v>76212419</v>
      </c>
      <c r="S187" s="33">
        <f t="shared" ref="S187" si="85">+E187-R187</f>
        <v>0</v>
      </c>
      <c r="T187" s="33">
        <f t="shared" ref="T187" si="86">+R187+S187</f>
        <v>76212419</v>
      </c>
      <c r="U187" s="39"/>
    </row>
    <row r="188" spans="2:21" s="40" customFormat="1" ht="15" x14ac:dyDescent="0.25">
      <c r="B188" s="115" t="s">
        <v>279</v>
      </c>
      <c r="C188" s="116" t="s">
        <v>90</v>
      </c>
      <c r="D188" s="117" t="s">
        <v>294</v>
      </c>
      <c r="E188" s="118">
        <f>10800000+9120000</f>
        <v>19920000</v>
      </c>
      <c r="F188" s="119">
        <v>0</v>
      </c>
      <c r="G188" s="119">
        <v>0</v>
      </c>
      <c r="H188" s="119">
        <v>0</v>
      </c>
      <c r="I188" s="119">
        <v>0</v>
      </c>
      <c r="J188" s="32">
        <v>0</v>
      </c>
      <c r="K188" s="119">
        <v>0</v>
      </c>
      <c r="L188" s="119">
        <v>0</v>
      </c>
      <c r="M188" s="119">
        <v>0</v>
      </c>
      <c r="N188" s="118">
        <v>0</v>
      </c>
      <c r="O188" s="119">
        <v>9120000</v>
      </c>
      <c r="P188" s="119">
        <v>0</v>
      </c>
      <c r="Q188" s="148">
        <v>10800000</v>
      </c>
      <c r="R188" s="120">
        <f t="shared" ref="R188" si="87">SUM(F188:Q188)</f>
        <v>19920000</v>
      </c>
      <c r="S188" s="120">
        <f t="shared" ref="S188" si="88">+E188-R188</f>
        <v>0</v>
      </c>
      <c r="T188" s="120">
        <f t="shared" ref="T188" si="89">+R188+S188</f>
        <v>19920000</v>
      </c>
      <c r="U188" s="39"/>
    </row>
    <row r="189" spans="2:21" s="40" customFormat="1" ht="15" x14ac:dyDescent="0.25">
      <c r="B189" s="115" t="s">
        <v>289</v>
      </c>
      <c r="C189" s="116" t="s">
        <v>90</v>
      </c>
      <c r="D189" s="117" t="s">
        <v>294</v>
      </c>
      <c r="E189" s="118">
        <f>2250753000-10800000-9120000</f>
        <v>2230833000</v>
      </c>
      <c r="F189" s="119"/>
      <c r="G189" s="119"/>
      <c r="H189" s="119">
        <v>0</v>
      </c>
      <c r="I189" s="119"/>
      <c r="J189" s="32">
        <v>0</v>
      </c>
      <c r="K189" s="119"/>
      <c r="L189" s="119"/>
      <c r="M189" s="119"/>
      <c r="N189" s="118">
        <v>0</v>
      </c>
      <c r="O189" s="119"/>
      <c r="P189" s="119"/>
      <c r="Q189" s="148"/>
      <c r="R189" s="120">
        <f t="shared" si="81"/>
        <v>0</v>
      </c>
      <c r="S189" s="120">
        <f t="shared" si="82"/>
        <v>2230833000</v>
      </c>
      <c r="T189" s="120">
        <f t="shared" si="83"/>
        <v>2230833000</v>
      </c>
      <c r="U189" s="39"/>
    </row>
    <row r="190" spans="2:21" s="34" customFormat="1" ht="15" x14ac:dyDescent="0.25">
      <c r="B190" s="112" t="s">
        <v>290</v>
      </c>
      <c r="C190" s="31" t="s">
        <v>95</v>
      </c>
      <c r="D190" s="109" t="s">
        <v>294</v>
      </c>
      <c r="E190" s="110">
        <f>8000000000-6300000000-881731059</f>
        <v>818268941</v>
      </c>
      <c r="F190" s="32"/>
      <c r="G190" s="32"/>
      <c r="H190" s="32">
        <v>0</v>
      </c>
      <c r="I190" s="32"/>
      <c r="J190" s="32">
        <v>0</v>
      </c>
      <c r="K190" s="32">
        <v>0</v>
      </c>
      <c r="L190" s="32"/>
      <c r="M190" s="32"/>
      <c r="N190" s="32">
        <v>0</v>
      </c>
      <c r="O190" s="32"/>
      <c r="P190" s="32"/>
      <c r="Q190" s="154"/>
      <c r="R190" s="33">
        <f t="shared" si="81"/>
        <v>0</v>
      </c>
      <c r="S190" s="33">
        <f t="shared" si="82"/>
        <v>818268941</v>
      </c>
      <c r="T190" s="33">
        <f t="shared" si="83"/>
        <v>818268941</v>
      </c>
      <c r="U190" s="39"/>
    </row>
    <row r="191" spans="2:21" s="34" customFormat="1" ht="15" x14ac:dyDescent="0.25">
      <c r="B191" s="112" t="s">
        <v>291</v>
      </c>
      <c r="C191" s="31" t="s">
        <v>89</v>
      </c>
      <c r="D191" s="109" t="s">
        <v>294</v>
      </c>
      <c r="E191" s="110">
        <f>15000000000-207670498</f>
        <v>14792329502</v>
      </c>
      <c r="F191" s="32"/>
      <c r="G191" s="32"/>
      <c r="H191" s="32">
        <v>0</v>
      </c>
      <c r="I191" s="32"/>
      <c r="J191" s="32">
        <v>0</v>
      </c>
      <c r="K191" s="32">
        <v>685979334</v>
      </c>
      <c r="L191" s="32">
        <v>42077675</v>
      </c>
      <c r="M191" s="32">
        <v>3405115901</v>
      </c>
      <c r="N191" s="32">
        <v>1192003713</v>
      </c>
      <c r="O191" s="32">
        <v>2768500210</v>
      </c>
      <c r="P191" s="32">
        <v>775116764</v>
      </c>
      <c r="Q191" s="154">
        <v>4699952613</v>
      </c>
      <c r="R191" s="33">
        <f t="shared" si="81"/>
        <v>13568746210</v>
      </c>
      <c r="S191" s="33">
        <f t="shared" si="82"/>
        <v>1223583292</v>
      </c>
      <c r="T191" s="33">
        <f t="shared" si="83"/>
        <v>14792329502</v>
      </c>
      <c r="U191" s="39"/>
    </row>
    <row r="192" spans="2:21" s="34" customFormat="1" ht="15" x14ac:dyDescent="0.25">
      <c r="B192" s="112" t="s">
        <v>291</v>
      </c>
      <c r="C192" s="31" t="s">
        <v>478</v>
      </c>
      <c r="D192" s="109" t="s">
        <v>294</v>
      </c>
      <c r="E192" s="110">
        <v>207670498</v>
      </c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154">
        <v>207670498</v>
      </c>
      <c r="R192" s="33">
        <f t="shared" ref="R192" si="90">SUM(F192:Q192)</f>
        <v>207670498</v>
      </c>
      <c r="S192" s="33">
        <f t="shared" ref="S192" si="91">+E192-R192</f>
        <v>0</v>
      </c>
      <c r="T192" s="33">
        <f t="shared" ref="T192" si="92">+R192+S192</f>
        <v>207670498</v>
      </c>
      <c r="U192" s="39"/>
    </row>
    <row r="193" spans="2:21" s="34" customFormat="1" ht="15" x14ac:dyDescent="0.25">
      <c r="B193" s="112" t="s">
        <v>292</v>
      </c>
      <c r="C193" s="31" t="s">
        <v>95</v>
      </c>
      <c r="D193" s="109" t="s">
        <v>294</v>
      </c>
      <c r="E193" s="110">
        <v>6500000000</v>
      </c>
      <c r="F193" s="32">
        <v>0</v>
      </c>
      <c r="G193" s="32">
        <v>0</v>
      </c>
      <c r="H193" s="32">
        <v>0</v>
      </c>
      <c r="I193" s="32"/>
      <c r="J193" s="32">
        <v>0</v>
      </c>
      <c r="K193" s="32">
        <v>0</v>
      </c>
      <c r="L193" s="32">
        <v>0</v>
      </c>
      <c r="M193" s="32"/>
      <c r="N193" s="32">
        <v>0</v>
      </c>
      <c r="O193" s="32">
        <v>54628239</v>
      </c>
      <c r="P193" s="32"/>
      <c r="Q193" s="154">
        <v>90058759</v>
      </c>
      <c r="R193" s="33">
        <f t="shared" si="81"/>
        <v>144686998</v>
      </c>
      <c r="S193" s="33">
        <f t="shared" si="82"/>
        <v>6355313002</v>
      </c>
      <c r="T193" s="33">
        <f t="shared" si="83"/>
        <v>6500000000</v>
      </c>
      <c r="U193" s="39"/>
    </row>
    <row r="194" spans="2:21" s="40" customFormat="1" ht="15" x14ac:dyDescent="0.25">
      <c r="B194" s="115" t="s">
        <v>293</v>
      </c>
      <c r="C194" s="116" t="s">
        <v>281</v>
      </c>
      <c r="D194" s="117" t="s">
        <v>294</v>
      </c>
      <c r="E194" s="118">
        <v>5000000000</v>
      </c>
      <c r="F194" s="119"/>
      <c r="G194" s="119"/>
      <c r="H194" s="119">
        <v>0</v>
      </c>
      <c r="I194" s="119"/>
      <c r="J194" s="32">
        <v>0</v>
      </c>
      <c r="K194" s="119"/>
      <c r="L194" s="119"/>
      <c r="M194" s="119">
        <v>50441160</v>
      </c>
      <c r="N194" s="118">
        <v>29228934</v>
      </c>
      <c r="O194" s="119">
        <v>31382453</v>
      </c>
      <c r="P194" s="119">
        <v>80254062</v>
      </c>
      <c r="Q194" s="148">
        <v>407532929</v>
      </c>
      <c r="R194" s="120">
        <f t="shared" si="70"/>
        <v>598839538</v>
      </c>
      <c r="S194" s="120">
        <f t="shared" si="71"/>
        <v>4401160462</v>
      </c>
      <c r="T194" s="120">
        <f t="shared" si="66"/>
        <v>5000000000</v>
      </c>
      <c r="U194" s="39"/>
    </row>
    <row r="195" spans="2:21" s="34" customFormat="1" ht="15" x14ac:dyDescent="0.25">
      <c r="B195" s="112" t="s">
        <v>278</v>
      </c>
      <c r="C195" s="31" t="s">
        <v>89</v>
      </c>
      <c r="D195" s="109" t="s">
        <v>295</v>
      </c>
      <c r="E195" s="110">
        <f>5914045000+700000000</f>
        <v>6614045000</v>
      </c>
      <c r="F195" s="32">
        <v>0</v>
      </c>
      <c r="G195" s="32">
        <v>0</v>
      </c>
      <c r="H195" s="32">
        <v>0</v>
      </c>
      <c r="I195" s="32"/>
      <c r="J195" s="32">
        <v>522537885</v>
      </c>
      <c r="K195" s="32">
        <v>522537885</v>
      </c>
      <c r="L195" s="32">
        <v>522537885</v>
      </c>
      <c r="M195" s="32">
        <v>522537885</v>
      </c>
      <c r="N195" s="32">
        <v>0</v>
      </c>
      <c r="O195" s="32">
        <v>1152435448</v>
      </c>
      <c r="P195" s="32"/>
      <c r="Q195" s="32">
        <v>1757952378</v>
      </c>
      <c r="R195" s="33">
        <f t="shared" si="70"/>
        <v>5000539366</v>
      </c>
      <c r="S195" s="33">
        <f t="shared" si="71"/>
        <v>1613505634</v>
      </c>
      <c r="T195" s="33">
        <f t="shared" si="66"/>
        <v>6614045000</v>
      </c>
      <c r="U195" s="39"/>
    </row>
    <row r="196" spans="2:21" s="34" customFormat="1" ht="15" x14ac:dyDescent="0.25">
      <c r="B196" s="112" t="s">
        <v>279</v>
      </c>
      <c r="C196" s="31" t="s">
        <v>89</v>
      </c>
      <c r="D196" s="109" t="s">
        <v>295</v>
      </c>
      <c r="E196" s="110">
        <f>1985955000-3000000</f>
        <v>1982955000</v>
      </c>
      <c r="F196" s="32">
        <v>154506924</v>
      </c>
      <c r="G196" s="32">
        <v>94256421</v>
      </c>
      <c r="H196" s="32">
        <v>156204134</v>
      </c>
      <c r="I196" s="32">
        <v>152255801</v>
      </c>
      <c r="J196" s="32">
        <v>156204134</v>
      </c>
      <c r="K196" s="32">
        <v>160152467</v>
      </c>
      <c r="L196" s="32">
        <v>156204134</v>
      </c>
      <c r="M196" s="32">
        <v>137278598</v>
      </c>
      <c r="N196" s="32">
        <v>141029687</v>
      </c>
      <c r="O196" s="32">
        <v>152581207</v>
      </c>
      <c r="P196" s="32">
        <v>149791280</v>
      </c>
      <c r="Q196" s="32">
        <v>268228729</v>
      </c>
      <c r="R196" s="33">
        <f t="shared" si="70"/>
        <v>1878693516</v>
      </c>
      <c r="S196" s="33">
        <f t="shared" si="71"/>
        <v>104261484</v>
      </c>
      <c r="T196" s="33">
        <f t="shared" si="66"/>
        <v>1982955000</v>
      </c>
      <c r="U196" s="39"/>
    </row>
    <row r="197" spans="2:21" s="34" customFormat="1" ht="15" x14ac:dyDescent="0.25">
      <c r="B197" s="112" t="s">
        <v>279</v>
      </c>
      <c r="C197" s="31" t="s">
        <v>478</v>
      </c>
      <c r="D197" s="109" t="s">
        <v>295</v>
      </c>
      <c r="E197" s="145">
        <v>3000000</v>
      </c>
      <c r="F197" s="32"/>
      <c r="G197" s="32"/>
      <c r="H197" s="32"/>
      <c r="I197" s="32"/>
      <c r="J197" s="32"/>
      <c r="K197" s="32"/>
      <c r="L197" s="32"/>
      <c r="M197" s="32"/>
      <c r="N197" s="32"/>
      <c r="O197" s="32">
        <v>3000000</v>
      </c>
      <c r="P197" s="32"/>
      <c r="Q197" s="32"/>
      <c r="R197" s="33">
        <f t="shared" ref="R197" si="93">SUM(F197:Q197)</f>
        <v>3000000</v>
      </c>
      <c r="S197" s="33">
        <f t="shared" ref="S197" si="94">+E197-R197</f>
        <v>0</v>
      </c>
      <c r="T197" s="33">
        <f t="shared" ref="T197" si="95">+R197+S197</f>
        <v>3000000</v>
      </c>
      <c r="U197" s="39"/>
    </row>
    <row r="198" spans="2:21" s="34" customFormat="1" ht="15" x14ac:dyDescent="0.25">
      <c r="B198" s="112" t="s">
        <v>296</v>
      </c>
      <c r="C198" s="31" t="s">
        <v>89</v>
      </c>
      <c r="D198" s="109" t="s">
        <v>307</v>
      </c>
      <c r="E198" s="110">
        <v>20000000</v>
      </c>
      <c r="F198" s="32"/>
      <c r="G198" s="32">
        <v>0</v>
      </c>
      <c r="H198" s="32">
        <v>0</v>
      </c>
      <c r="I198" s="32"/>
      <c r="J198" s="32">
        <v>0</v>
      </c>
      <c r="K198" s="32">
        <v>15872862</v>
      </c>
      <c r="L198" s="32"/>
      <c r="M198" s="32"/>
      <c r="N198" s="32">
        <v>0</v>
      </c>
      <c r="O198" s="32"/>
      <c r="P198" s="32"/>
      <c r="Q198" s="32"/>
      <c r="R198" s="33">
        <f t="shared" si="70"/>
        <v>15872862</v>
      </c>
      <c r="S198" s="33">
        <f t="shared" si="71"/>
        <v>4127138</v>
      </c>
      <c r="T198" s="33">
        <f t="shared" si="66"/>
        <v>20000000</v>
      </c>
      <c r="U198" s="39"/>
    </row>
    <row r="199" spans="2:21" s="34" customFormat="1" ht="15" x14ac:dyDescent="0.25">
      <c r="B199" s="112" t="s">
        <v>297</v>
      </c>
      <c r="C199" s="31" t="s">
        <v>89</v>
      </c>
      <c r="D199" s="109" t="s">
        <v>307</v>
      </c>
      <c r="E199" s="110">
        <v>100002000</v>
      </c>
      <c r="F199" s="32">
        <v>0</v>
      </c>
      <c r="G199" s="32">
        <v>0</v>
      </c>
      <c r="H199" s="32">
        <v>0</v>
      </c>
      <c r="I199" s="32"/>
      <c r="J199" s="32">
        <v>0</v>
      </c>
      <c r="K199" s="32"/>
      <c r="L199" s="32"/>
      <c r="M199" s="32"/>
      <c r="N199" s="32">
        <v>0</v>
      </c>
      <c r="O199" s="32"/>
      <c r="P199" s="32"/>
      <c r="Q199" s="32"/>
      <c r="R199" s="33">
        <f>SUM(F199:Q199)</f>
        <v>0</v>
      </c>
      <c r="S199" s="33">
        <f t="shared" si="71"/>
        <v>100002000</v>
      </c>
      <c r="T199" s="33">
        <f t="shared" si="66"/>
        <v>100002000</v>
      </c>
      <c r="U199" s="39"/>
    </row>
    <row r="200" spans="2:21" s="34" customFormat="1" ht="15" x14ac:dyDescent="0.25">
      <c r="B200" s="112" t="s">
        <v>298</v>
      </c>
      <c r="C200" s="31" t="s">
        <v>89</v>
      </c>
      <c r="D200" s="109" t="s">
        <v>307</v>
      </c>
      <c r="E200" s="110">
        <v>380000000</v>
      </c>
      <c r="F200" s="32"/>
      <c r="G200" s="32">
        <v>0</v>
      </c>
      <c r="H200" s="32">
        <v>0</v>
      </c>
      <c r="I200" s="32"/>
      <c r="J200" s="32">
        <v>0</v>
      </c>
      <c r="K200" s="32"/>
      <c r="L200" s="32"/>
      <c r="M200" s="32"/>
      <c r="N200" s="32">
        <v>0</v>
      </c>
      <c r="O200" s="32"/>
      <c r="P200" s="32"/>
      <c r="Q200" s="32">
        <v>49583462</v>
      </c>
      <c r="R200" s="33">
        <f t="shared" ref="R200:R214" si="96">SUM(F200:Q200)</f>
        <v>49583462</v>
      </c>
      <c r="S200" s="33">
        <f t="shared" ref="S200:S214" si="97">+E200-R200</f>
        <v>330416538</v>
      </c>
      <c r="T200" s="33">
        <f t="shared" ref="T200:T214" si="98">+R200+S200</f>
        <v>380000000</v>
      </c>
      <c r="U200" s="39"/>
    </row>
    <row r="201" spans="2:21" s="34" customFormat="1" ht="15" x14ac:dyDescent="0.25">
      <c r="B201" s="112" t="s">
        <v>299</v>
      </c>
      <c r="C201" s="31" t="s">
        <v>89</v>
      </c>
      <c r="D201" s="109" t="s">
        <v>307</v>
      </c>
      <c r="E201" s="110">
        <v>10002000</v>
      </c>
      <c r="F201" s="32"/>
      <c r="G201" s="32">
        <v>0</v>
      </c>
      <c r="H201" s="32">
        <v>0</v>
      </c>
      <c r="I201" s="32"/>
      <c r="J201" s="32">
        <v>0</v>
      </c>
      <c r="K201" s="32"/>
      <c r="L201" s="32"/>
      <c r="M201" s="32">
        <v>1687250</v>
      </c>
      <c r="N201" s="32">
        <v>2080720</v>
      </c>
      <c r="O201" s="32">
        <v>2065008</v>
      </c>
      <c r="P201" s="32">
        <v>688336</v>
      </c>
      <c r="Q201" s="32">
        <v>3162930</v>
      </c>
      <c r="R201" s="33">
        <f t="shared" si="96"/>
        <v>9684244</v>
      </c>
      <c r="S201" s="33">
        <f t="shared" si="97"/>
        <v>317756</v>
      </c>
      <c r="T201" s="33">
        <f t="shared" si="98"/>
        <v>10002000</v>
      </c>
      <c r="U201" s="39"/>
    </row>
    <row r="202" spans="2:21" s="34" customFormat="1" ht="15" x14ac:dyDescent="0.25">
      <c r="B202" s="112" t="s">
        <v>300</v>
      </c>
      <c r="C202" s="31" t="s">
        <v>89</v>
      </c>
      <c r="D202" s="109" t="s">
        <v>307</v>
      </c>
      <c r="E202" s="110">
        <v>1047500000</v>
      </c>
      <c r="F202" s="32">
        <v>0</v>
      </c>
      <c r="G202" s="32">
        <v>0</v>
      </c>
      <c r="H202" s="32">
        <v>0</v>
      </c>
      <c r="I202" s="32"/>
      <c r="J202" s="32">
        <v>0</v>
      </c>
      <c r="K202" s="32"/>
      <c r="L202" s="32"/>
      <c r="M202" s="32"/>
      <c r="N202" s="32">
        <v>812942140</v>
      </c>
      <c r="O202" s="32"/>
      <c r="P202" s="32"/>
      <c r="Q202" s="32"/>
      <c r="R202" s="33">
        <f t="shared" si="96"/>
        <v>812942140</v>
      </c>
      <c r="S202" s="33">
        <f t="shared" si="97"/>
        <v>234557860</v>
      </c>
      <c r="T202" s="33">
        <f t="shared" si="98"/>
        <v>1047500000</v>
      </c>
      <c r="U202" s="39"/>
    </row>
    <row r="203" spans="2:21" s="34" customFormat="1" ht="15" x14ac:dyDescent="0.25">
      <c r="B203" s="112" t="s">
        <v>301</v>
      </c>
      <c r="C203" s="31" t="s">
        <v>89</v>
      </c>
      <c r="D203" s="109" t="s">
        <v>307</v>
      </c>
      <c r="E203" s="110">
        <v>160000000</v>
      </c>
      <c r="F203" s="32">
        <v>0</v>
      </c>
      <c r="G203" s="32">
        <v>0</v>
      </c>
      <c r="H203" s="32">
        <v>0</v>
      </c>
      <c r="I203" s="32"/>
      <c r="J203" s="32">
        <v>0</v>
      </c>
      <c r="K203" s="32"/>
      <c r="L203" s="32">
        <v>5178568</v>
      </c>
      <c r="M203" s="32">
        <v>9012164</v>
      </c>
      <c r="N203" s="32">
        <v>5038480</v>
      </c>
      <c r="O203" s="32"/>
      <c r="P203" s="32">
        <v>13198822</v>
      </c>
      <c r="Q203" s="32">
        <v>10475198</v>
      </c>
      <c r="R203" s="33">
        <f t="shared" si="96"/>
        <v>42903232</v>
      </c>
      <c r="S203" s="33">
        <f t="shared" si="97"/>
        <v>117096768</v>
      </c>
      <c r="T203" s="33">
        <f t="shared" si="98"/>
        <v>160000000</v>
      </c>
      <c r="U203" s="39"/>
    </row>
    <row r="204" spans="2:21" s="34" customFormat="1" ht="15" x14ac:dyDescent="0.25">
      <c r="B204" s="112" t="s">
        <v>285</v>
      </c>
      <c r="C204" s="31" t="s">
        <v>89</v>
      </c>
      <c r="D204" s="109" t="s">
        <v>307</v>
      </c>
      <c r="E204" s="110">
        <v>636246000</v>
      </c>
      <c r="F204" s="32">
        <v>0</v>
      </c>
      <c r="G204" s="32">
        <v>0</v>
      </c>
      <c r="H204" s="32">
        <v>0</v>
      </c>
      <c r="I204" s="32"/>
      <c r="J204" s="32">
        <v>0</v>
      </c>
      <c r="K204" s="32"/>
      <c r="L204" s="32"/>
      <c r="M204" s="32"/>
      <c r="N204" s="32">
        <v>0</v>
      </c>
      <c r="O204" s="32"/>
      <c r="P204" s="32"/>
      <c r="Q204" s="32"/>
      <c r="R204" s="33">
        <f t="shared" si="96"/>
        <v>0</v>
      </c>
      <c r="S204" s="33">
        <f t="shared" si="97"/>
        <v>636246000</v>
      </c>
      <c r="T204" s="33">
        <f t="shared" si="98"/>
        <v>636246000</v>
      </c>
      <c r="U204" s="39"/>
    </row>
    <row r="205" spans="2:21" s="34" customFormat="1" ht="15" x14ac:dyDescent="0.25">
      <c r="B205" s="112" t="s">
        <v>302</v>
      </c>
      <c r="C205" s="31" t="s">
        <v>89</v>
      </c>
      <c r="D205" s="109" t="s">
        <v>307</v>
      </c>
      <c r="E205" s="110">
        <v>429610000</v>
      </c>
      <c r="F205" s="32">
        <v>2403333.3333333335</v>
      </c>
      <c r="G205" s="32">
        <v>2378301</v>
      </c>
      <c r="H205" s="32">
        <v>2323242</v>
      </c>
      <c r="I205" s="32"/>
      <c r="J205" s="32">
        <v>2714090</v>
      </c>
      <c r="K205" s="32">
        <v>16398739</v>
      </c>
      <c r="L205" s="32">
        <v>25809484</v>
      </c>
      <c r="M205" s="32">
        <v>2537700</v>
      </c>
      <c r="N205" s="32">
        <v>4875400</v>
      </c>
      <c r="O205" s="32"/>
      <c r="P205" s="32">
        <v>2437700</v>
      </c>
      <c r="Q205" s="32">
        <v>56263628</v>
      </c>
      <c r="R205" s="33">
        <f t="shared" si="96"/>
        <v>118141617.33333334</v>
      </c>
      <c r="S205" s="33">
        <f t="shared" si="97"/>
        <v>311468382.66666663</v>
      </c>
      <c r="T205" s="33">
        <f t="shared" si="98"/>
        <v>429610000</v>
      </c>
      <c r="U205" s="39"/>
    </row>
    <row r="206" spans="2:21" s="34" customFormat="1" ht="15" x14ac:dyDescent="0.25">
      <c r="B206" s="112" t="s">
        <v>302</v>
      </c>
      <c r="C206" s="31" t="s">
        <v>478</v>
      </c>
      <c r="D206" s="109" t="s">
        <v>307</v>
      </c>
      <c r="E206" s="110">
        <v>19120206</v>
      </c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>
        <v>19120206</v>
      </c>
      <c r="Q206" s="32"/>
      <c r="R206" s="33">
        <f t="shared" ref="R206" si="99">SUM(F206:Q206)</f>
        <v>19120206</v>
      </c>
      <c r="S206" s="33">
        <f t="shared" ref="S206" si="100">+E206-R206</f>
        <v>0</v>
      </c>
      <c r="T206" s="33">
        <f t="shared" ref="T206" si="101">+R206+S206</f>
        <v>19120206</v>
      </c>
      <c r="U206" s="39"/>
    </row>
    <row r="207" spans="2:21" s="34" customFormat="1" ht="15" x14ac:dyDescent="0.25">
      <c r="B207" s="112" t="s">
        <v>277</v>
      </c>
      <c r="C207" s="31" t="s">
        <v>89</v>
      </c>
      <c r="D207" s="109" t="s">
        <v>307</v>
      </c>
      <c r="E207" s="110">
        <v>1435002000</v>
      </c>
      <c r="F207" s="32">
        <v>0</v>
      </c>
      <c r="G207" s="32">
        <v>0</v>
      </c>
      <c r="H207" s="32">
        <v>16696808</v>
      </c>
      <c r="I207" s="32"/>
      <c r="J207" s="32">
        <v>50927498</v>
      </c>
      <c r="K207" s="32"/>
      <c r="L207" s="32">
        <v>103367348</v>
      </c>
      <c r="M207" s="32">
        <v>18687743</v>
      </c>
      <c r="N207" s="32">
        <v>0</v>
      </c>
      <c r="O207" s="32">
        <v>37375486</v>
      </c>
      <c r="P207" s="32"/>
      <c r="Q207" s="32">
        <v>36650111</v>
      </c>
      <c r="R207" s="33">
        <f t="shared" si="96"/>
        <v>263704994</v>
      </c>
      <c r="S207" s="33">
        <f t="shared" si="97"/>
        <v>1171297006</v>
      </c>
      <c r="T207" s="33">
        <f t="shared" si="98"/>
        <v>1435002000</v>
      </c>
      <c r="U207" s="39"/>
    </row>
    <row r="208" spans="2:21" s="34" customFormat="1" ht="15" x14ac:dyDescent="0.25">
      <c r="B208" s="112" t="s">
        <v>303</v>
      </c>
      <c r="C208" s="31" t="s">
        <v>89</v>
      </c>
      <c r="D208" s="109" t="s">
        <v>307</v>
      </c>
      <c r="E208" s="110">
        <v>37512000</v>
      </c>
      <c r="F208" s="32">
        <v>0</v>
      </c>
      <c r="G208" s="32">
        <v>0</v>
      </c>
      <c r="H208" s="32">
        <v>0</v>
      </c>
      <c r="I208" s="32"/>
      <c r="J208" s="32">
        <v>0</v>
      </c>
      <c r="K208" s="32"/>
      <c r="L208" s="32">
        <v>1952873</v>
      </c>
      <c r="M208" s="32">
        <v>5714623</v>
      </c>
      <c r="N208" s="32">
        <v>0</v>
      </c>
      <c r="O208" s="32">
        <v>2089963</v>
      </c>
      <c r="P208" s="32"/>
      <c r="Q208" s="32"/>
      <c r="R208" s="33">
        <f t="shared" si="96"/>
        <v>9757459</v>
      </c>
      <c r="S208" s="33">
        <f t="shared" si="97"/>
        <v>27754541</v>
      </c>
      <c r="T208" s="33">
        <f t="shared" si="98"/>
        <v>37512000</v>
      </c>
      <c r="U208" s="39"/>
    </row>
    <row r="209" spans="2:22" s="34" customFormat="1" ht="15" x14ac:dyDescent="0.25">
      <c r="B209" s="112" t="s">
        <v>304</v>
      </c>
      <c r="C209" s="31" t="s">
        <v>89</v>
      </c>
      <c r="D209" s="109" t="s">
        <v>307</v>
      </c>
      <c r="E209" s="110">
        <v>300000000</v>
      </c>
      <c r="F209" s="32"/>
      <c r="G209" s="32">
        <v>0</v>
      </c>
      <c r="H209" s="32">
        <v>0</v>
      </c>
      <c r="I209" s="32"/>
      <c r="J209" s="32">
        <v>0</v>
      </c>
      <c r="K209" s="32"/>
      <c r="L209" s="32"/>
      <c r="M209" s="32"/>
      <c r="N209" s="32">
        <v>0</v>
      </c>
      <c r="O209" s="32"/>
      <c r="P209" s="32"/>
      <c r="Q209" s="32"/>
      <c r="R209" s="33">
        <f t="shared" si="96"/>
        <v>0</v>
      </c>
      <c r="S209" s="33">
        <f t="shared" si="97"/>
        <v>300000000</v>
      </c>
      <c r="T209" s="33">
        <f t="shared" si="98"/>
        <v>300000000</v>
      </c>
      <c r="U209" s="39"/>
    </row>
    <row r="210" spans="2:22" s="34" customFormat="1" ht="15" x14ac:dyDescent="0.25">
      <c r="B210" s="112" t="s">
        <v>287</v>
      </c>
      <c r="C210" s="31" t="s">
        <v>89</v>
      </c>
      <c r="D210" s="109" t="s">
        <v>307</v>
      </c>
      <c r="E210" s="110">
        <v>9996000</v>
      </c>
      <c r="F210" s="32"/>
      <c r="G210" s="32">
        <v>0</v>
      </c>
      <c r="H210" s="32">
        <v>0</v>
      </c>
      <c r="I210" s="32"/>
      <c r="J210" s="32">
        <v>0</v>
      </c>
      <c r="K210" s="32"/>
      <c r="L210" s="32"/>
      <c r="M210" s="32"/>
      <c r="N210" s="32">
        <v>0</v>
      </c>
      <c r="O210" s="32"/>
      <c r="P210" s="32"/>
      <c r="Q210" s="32"/>
      <c r="R210" s="33">
        <f t="shared" si="96"/>
        <v>0</v>
      </c>
      <c r="S210" s="33">
        <f t="shared" si="97"/>
        <v>9996000</v>
      </c>
      <c r="T210" s="33">
        <f t="shared" si="98"/>
        <v>9996000</v>
      </c>
      <c r="U210" s="39"/>
    </row>
    <row r="211" spans="2:22" s="34" customFormat="1" ht="15" x14ac:dyDescent="0.25">
      <c r="B211" s="112" t="s">
        <v>305</v>
      </c>
      <c r="C211" s="31" t="s">
        <v>89</v>
      </c>
      <c r="D211" s="109" t="s">
        <v>307</v>
      </c>
      <c r="E211" s="110">
        <v>415300000</v>
      </c>
      <c r="F211" s="32">
        <v>0</v>
      </c>
      <c r="G211" s="32">
        <v>0</v>
      </c>
      <c r="H211" s="32">
        <v>0</v>
      </c>
      <c r="I211" s="32"/>
      <c r="J211" s="32">
        <v>0</v>
      </c>
      <c r="K211" s="32"/>
      <c r="L211" s="32"/>
      <c r="M211" s="32"/>
      <c r="N211" s="32">
        <v>0</v>
      </c>
      <c r="O211" s="32"/>
      <c r="P211" s="32"/>
      <c r="Q211" s="32">
        <v>141463955</v>
      </c>
      <c r="R211" s="33">
        <f t="shared" si="96"/>
        <v>141463955</v>
      </c>
      <c r="S211" s="33">
        <f t="shared" si="97"/>
        <v>273836045</v>
      </c>
      <c r="T211" s="33">
        <f t="shared" si="98"/>
        <v>415300000</v>
      </c>
      <c r="U211" s="39"/>
    </row>
    <row r="212" spans="2:22" s="34" customFormat="1" ht="15" x14ac:dyDescent="0.25">
      <c r="B212" s="112" t="s">
        <v>279</v>
      </c>
      <c r="C212" s="31" t="s">
        <v>89</v>
      </c>
      <c r="D212" s="109" t="s">
        <v>307</v>
      </c>
      <c r="E212" s="110">
        <f>7913830000-104768750+662000000+1177838886+373040908</f>
        <v>10021941044</v>
      </c>
      <c r="F212" s="32">
        <v>0</v>
      </c>
      <c r="G212" s="32">
        <v>364327608</v>
      </c>
      <c r="H212" s="32">
        <v>916237171</v>
      </c>
      <c r="I212" s="32">
        <v>886693086</v>
      </c>
      <c r="J212" s="32">
        <v>920739652</v>
      </c>
      <c r="K212" s="32">
        <v>881279619</v>
      </c>
      <c r="L212" s="32">
        <v>886778187</v>
      </c>
      <c r="M212" s="32">
        <v>836352931</v>
      </c>
      <c r="N212" s="32">
        <v>856348357</v>
      </c>
      <c r="O212" s="32">
        <v>796700124</v>
      </c>
      <c r="P212" s="32">
        <v>837066291</v>
      </c>
      <c r="Q212" s="32">
        <v>1466377110</v>
      </c>
      <c r="R212" s="33">
        <f t="shared" si="96"/>
        <v>9648900136</v>
      </c>
      <c r="S212" s="33">
        <f t="shared" si="97"/>
        <v>373040908</v>
      </c>
      <c r="T212" s="33">
        <f t="shared" si="98"/>
        <v>10021941044</v>
      </c>
      <c r="U212" s="39"/>
    </row>
    <row r="213" spans="2:22" s="34" customFormat="1" ht="15" x14ac:dyDescent="0.25">
      <c r="B213" s="112" t="s">
        <v>279</v>
      </c>
      <c r="C213" s="31" t="s">
        <v>89</v>
      </c>
      <c r="D213" s="109" t="s">
        <v>307</v>
      </c>
      <c r="E213" s="110">
        <v>104768750</v>
      </c>
      <c r="F213" s="32"/>
      <c r="G213" s="32"/>
      <c r="H213" s="32"/>
      <c r="I213" s="32"/>
      <c r="J213" s="32"/>
      <c r="K213" s="32"/>
      <c r="L213" s="32"/>
      <c r="M213" s="32"/>
      <c r="N213" s="32"/>
      <c r="O213" s="145">
        <v>104768750</v>
      </c>
      <c r="P213" s="32"/>
      <c r="Q213" s="32"/>
      <c r="R213" s="33">
        <f t="shared" ref="R213" si="102">SUM(F213:Q213)</f>
        <v>104768750</v>
      </c>
      <c r="S213" s="33">
        <f t="shared" ref="S213" si="103">+E213-R213</f>
        <v>0</v>
      </c>
      <c r="T213" s="33">
        <f t="shared" ref="T213" si="104">+R213+S213</f>
        <v>104768750</v>
      </c>
      <c r="U213" s="39"/>
    </row>
    <row r="214" spans="2:22" s="34" customFormat="1" ht="15" x14ac:dyDescent="0.25">
      <c r="B214" s="112" t="s">
        <v>306</v>
      </c>
      <c r="C214" s="31" t="s">
        <v>89</v>
      </c>
      <c r="D214" s="109" t="s">
        <v>307</v>
      </c>
      <c r="E214" s="110">
        <f>45000000-18237211</f>
        <v>26762789</v>
      </c>
      <c r="F214" s="32"/>
      <c r="G214" s="32">
        <v>0</v>
      </c>
      <c r="H214" s="32">
        <v>0</v>
      </c>
      <c r="I214" s="32"/>
      <c r="J214" s="32">
        <v>0</v>
      </c>
      <c r="K214" s="32"/>
      <c r="L214" s="32"/>
      <c r="M214" s="32"/>
      <c r="N214" s="32">
        <v>0</v>
      </c>
      <c r="O214" s="32"/>
      <c r="P214" s="32"/>
      <c r="Q214" s="32"/>
      <c r="R214" s="33">
        <f t="shared" si="96"/>
        <v>0</v>
      </c>
      <c r="S214" s="33">
        <f t="shared" si="97"/>
        <v>26762789</v>
      </c>
      <c r="T214" s="33">
        <f t="shared" si="98"/>
        <v>26762789</v>
      </c>
      <c r="U214" s="39"/>
    </row>
    <row r="215" spans="2:22" s="34" customFormat="1" ht="15" x14ac:dyDescent="0.25">
      <c r="B215" s="112" t="s">
        <v>306</v>
      </c>
      <c r="C215" s="31" t="s">
        <v>478</v>
      </c>
      <c r="D215" s="109" t="s">
        <v>307</v>
      </c>
      <c r="E215" s="110">
        <v>18237211</v>
      </c>
      <c r="F215" s="32"/>
      <c r="G215" s="32">
        <v>0</v>
      </c>
      <c r="H215" s="32">
        <v>0</v>
      </c>
      <c r="I215" s="32"/>
      <c r="J215" s="32">
        <v>0</v>
      </c>
      <c r="K215" s="32"/>
      <c r="L215" s="32"/>
      <c r="M215" s="32"/>
      <c r="N215" s="32">
        <v>18237211</v>
      </c>
      <c r="O215" s="32"/>
      <c r="P215" s="32">
        <v>0</v>
      </c>
      <c r="Q215" s="32"/>
      <c r="R215" s="33">
        <f t="shared" ref="R215" si="105">SUM(F215:Q215)</f>
        <v>18237211</v>
      </c>
      <c r="S215" s="33">
        <f t="shared" ref="S215" si="106">+E215-R215</f>
        <v>0</v>
      </c>
      <c r="T215" s="33">
        <f t="shared" ref="T215" si="107">+R215+S215</f>
        <v>18237211</v>
      </c>
      <c r="U215" s="39"/>
    </row>
    <row r="216" spans="2:22" ht="15" x14ac:dyDescent="0.2">
      <c r="B216" s="23"/>
      <c r="C216" s="23"/>
      <c r="D216" s="37" t="s">
        <v>20</v>
      </c>
      <c r="E216" s="24">
        <f t="shared" ref="E216:T216" si="108">+E10+E154</f>
        <v>398107164741</v>
      </c>
      <c r="F216" s="24">
        <f t="shared" si="108"/>
        <v>1200956393.3333333</v>
      </c>
      <c r="G216" s="24">
        <f t="shared" si="108"/>
        <v>2202625005</v>
      </c>
      <c r="H216" s="24">
        <f t="shared" si="108"/>
        <v>4253277026</v>
      </c>
      <c r="I216" s="24">
        <f t="shared" si="108"/>
        <v>4226504639</v>
      </c>
      <c r="J216" s="24">
        <f t="shared" si="108"/>
        <v>5657093088</v>
      </c>
      <c r="K216" s="24">
        <f t="shared" si="108"/>
        <v>91939891363</v>
      </c>
      <c r="L216" s="24">
        <f t="shared" si="108"/>
        <v>24661413629</v>
      </c>
      <c r="M216" s="24">
        <f t="shared" si="108"/>
        <v>27753012124</v>
      </c>
      <c r="N216" s="24">
        <f t="shared" si="108"/>
        <v>6367958982</v>
      </c>
      <c r="O216" s="24">
        <f t="shared" si="108"/>
        <v>47749028790</v>
      </c>
      <c r="P216" s="24">
        <f t="shared" si="108"/>
        <v>26869718763</v>
      </c>
      <c r="Q216" s="24">
        <f t="shared" si="108"/>
        <v>62417597701</v>
      </c>
      <c r="R216" s="24">
        <f t="shared" si="108"/>
        <v>305299077503.33331</v>
      </c>
      <c r="S216" s="24">
        <f t="shared" si="108"/>
        <v>92808087237.666672</v>
      </c>
      <c r="T216" s="24">
        <f t="shared" si="108"/>
        <v>398107164741</v>
      </c>
      <c r="U216" s="38"/>
    </row>
    <row r="217" spans="2:22" ht="15" x14ac:dyDescent="0.2">
      <c r="B217" s="43"/>
      <c r="C217" s="43"/>
      <c r="D217" s="44"/>
      <c r="E217" s="45"/>
      <c r="F217" s="45"/>
      <c r="G217" s="45"/>
      <c r="H217" s="45"/>
      <c r="I217" s="45"/>
      <c r="J217" s="45"/>
      <c r="K217" s="45"/>
      <c r="L217" s="46"/>
      <c r="M217" s="45"/>
      <c r="N217" s="45"/>
      <c r="O217" s="45"/>
      <c r="P217" s="45"/>
      <c r="Q217" s="45"/>
      <c r="R217" s="45"/>
      <c r="S217" s="45"/>
      <c r="T217" s="45"/>
      <c r="U217" s="38"/>
      <c r="V217" s="42"/>
    </row>
    <row r="218" spans="2:22" ht="15" x14ac:dyDescent="0.2">
      <c r="B218" s="43"/>
      <c r="C218" s="43"/>
      <c r="D218" s="44"/>
      <c r="E218" s="45"/>
      <c r="F218" s="45"/>
      <c r="G218" s="45"/>
      <c r="H218" s="45"/>
      <c r="I218" s="45"/>
      <c r="J218" s="45"/>
      <c r="K218" s="45"/>
      <c r="L218" s="46"/>
      <c r="M218" s="45"/>
      <c r="N218" s="45"/>
      <c r="O218" s="45"/>
      <c r="P218" s="45"/>
      <c r="Q218" s="45"/>
      <c r="R218" s="45"/>
      <c r="S218" s="45"/>
      <c r="T218" s="45"/>
      <c r="U218" s="38"/>
      <c r="V218" s="42"/>
    </row>
    <row r="219" spans="2:22" ht="15" x14ac:dyDescent="0.2">
      <c r="B219" s="43"/>
      <c r="C219" s="43"/>
      <c r="D219" s="44"/>
      <c r="E219" s="45"/>
      <c r="F219" s="45"/>
      <c r="G219" s="45"/>
      <c r="H219" s="45"/>
      <c r="I219" s="45"/>
      <c r="J219" s="45"/>
      <c r="K219" s="45"/>
      <c r="L219" s="46"/>
      <c r="M219" s="45"/>
      <c r="N219" s="45"/>
      <c r="O219" s="45"/>
      <c r="P219" s="45"/>
      <c r="Q219" s="45"/>
      <c r="R219" s="45"/>
      <c r="S219" s="45"/>
      <c r="T219" s="45"/>
      <c r="U219" s="38"/>
      <c r="V219" s="42"/>
    </row>
    <row r="220" spans="2:22" s="74" customFormat="1" ht="17.25" thickBot="1" x14ac:dyDescent="0.35">
      <c r="E220" s="77"/>
      <c r="F220" s="78"/>
      <c r="G220" s="78"/>
      <c r="H220" s="159"/>
      <c r="I220" s="159"/>
      <c r="J220" s="73"/>
      <c r="K220" s="79"/>
      <c r="L220" s="80"/>
      <c r="M220" s="79"/>
      <c r="N220" s="77"/>
      <c r="O220" s="78"/>
      <c r="P220" s="78"/>
      <c r="Q220" s="78"/>
      <c r="R220" s="159"/>
      <c r="S220" s="75"/>
      <c r="T220" s="75"/>
    </row>
    <row r="221" spans="2:22" s="74" customFormat="1" ht="17.25" thickTop="1" x14ac:dyDescent="0.3">
      <c r="D221" s="81"/>
      <c r="E221" s="82" t="s">
        <v>84</v>
      </c>
      <c r="F221" s="73"/>
      <c r="G221" s="73"/>
      <c r="H221" s="73"/>
      <c r="I221" s="73"/>
      <c r="J221" s="73"/>
      <c r="L221" s="76"/>
      <c r="N221" s="158" t="s">
        <v>489</v>
      </c>
      <c r="O221" s="81"/>
      <c r="P221" s="81"/>
      <c r="Q221" s="75"/>
      <c r="R221" s="75"/>
      <c r="S221" s="75"/>
      <c r="T221" s="75"/>
    </row>
    <row r="222" spans="2:22" s="74" customFormat="1" ht="16.5" x14ac:dyDescent="0.3">
      <c r="D222" s="81"/>
      <c r="E222" s="81" t="s">
        <v>487</v>
      </c>
      <c r="F222" s="81"/>
      <c r="G222" s="82"/>
      <c r="H222" s="81"/>
      <c r="I222" s="81"/>
      <c r="J222" s="81"/>
      <c r="L222" s="76"/>
      <c r="N222" s="82" t="s">
        <v>488</v>
      </c>
      <c r="O222" s="81"/>
      <c r="P222" s="81"/>
      <c r="Q222" s="75"/>
      <c r="R222" s="75"/>
      <c r="S222" s="75"/>
      <c r="T222" s="75"/>
    </row>
    <row r="223" spans="2:22" s="74" customFormat="1" ht="16.5" x14ac:dyDescent="0.3">
      <c r="D223" s="81"/>
      <c r="E223" s="81" t="s">
        <v>34</v>
      </c>
      <c r="F223" s="81"/>
      <c r="G223" s="81"/>
      <c r="H223" s="81"/>
      <c r="I223" s="81"/>
      <c r="J223" s="81"/>
      <c r="L223" s="76"/>
      <c r="N223" s="161" t="s">
        <v>82</v>
      </c>
      <c r="O223" s="161"/>
      <c r="P223" s="161"/>
      <c r="Q223" s="75"/>
      <c r="R223" s="75"/>
      <c r="S223" s="75"/>
      <c r="T223" s="75"/>
    </row>
    <row r="224" spans="2:22" ht="15" x14ac:dyDescent="0.2">
      <c r="B224" s="43"/>
      <c r="C224" s="43"/>
      <c r="D224" s="44"/>
      <c r="E224" s="45"/>
      <c r="F224" s="45"/>
      <c r="G224" s="45"/>
      <c r="H224" s="45"/>
      <c r="I224" s="45"/>
      <c r="J224" s="45"/>
      <c r="K224" s="45"/>
      <c r="L224" s="46"/>
      <c r="M224" s="45"/>
      <c r="N224" s="45"/>
      <c r="O224" s="45"/>
      <c r="P224" s="45"/>
      <c r="Q224" s="45"/>
      <c r="R224" s="45"/>
      <c r="S224" s="45"/>
      <c r="T224" s="45"/>
      <c r="U224" s="38"/>
      <c r="V224" s="42"/>
    </row>
    <row r="225" spans="1:158" ht="18" x14ac:dyDescent="0.25">
      <c r="D225" s="6" t="s">
        <v>27</v>
      </c>
      <c r="E225" s="7">
        <v>2022</v>
      </c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</row>
    <row r="226" spans="1:158" ht="18" x14ac:dyDescent="0.25">
      <c r="B226" s="47"/>
      <c r="C226" s="47"/>
      <c r="E226" s="48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</row>
    <row r="227" spans="1:158" s="22" customFormat="1" ht="15" x14ac:dyDescent="0.2">
      <c r="B227" s="23" t="s">
        <v>21</v>
      </c>
      <c r="C227" s="23" t="s">
        <v>141</v>
      </c>
      <c r="D227" s="28" t="s">
        <v>0</v>
      </c>
      <c r="E227" s="24" t="s">
        <v>19</v>
      </c>
      <c r="F227" s="24" t="s">
        <v>1</v>
      </c>
      <c r="G227" s="24" t="s">
        <v>2</v>
      </c>
      <c r="H227" s="24" t="s">
        <v>3</v>
      </c>
      <c r="I227" s="24" t="s">
        <v>4</v>
      </c>
      <c r="J227" s="24" t="s">
        <v>5</v>
      </c>
      <c r="K227" s="24" t="s">
        <v>6</v>
      </c>
      <c r="L227" s="24" t="s">
        <v>7</v>
      </c>
      <c r="M227" s="24" t="s">
        <v>8</v>
      </c>
      <c r="N227" s="24" t="s">
        <v>9</v>
      </c>
      <c r="O227" s="152" t="s">
        <v>10</v>
      </c>
      <c r="P227" s="24" t="s">
        <v>11</v>
      </c>
      <c r="Q227" s="152" t="s">
        <v>12</v>
      </c>
      <c r="R227" s="24" t="s">
        <v>13</v>
      </c>
      <c r="S227" s="24" t="s">
        <v>14</v>
      </c>
      <c r="T227" s="24" t="s">
        <v>25</v>
      </c>
      <c r="U227" s="27"/>
    </row>
    <row r="228" spans="1:158" s="50" customFormat="1" x14ac:dyDescent="0.2">
      <c r="A228" s="1"/>
      <c r="B228" s="51"/>
      <c r="C228" s="51"/>
      <c r="D228" s="52"/>
      <c r="E228" s="54"/>
      <c r="F228" s="53"/>
      <c r="G228" s="53"/>
      <c r="H228" s="53"/>
      <c r="I228" s="53"/>
      <c r="J228" s="54"/>
      <c r="K228" s="53"/>
      <c r="L228" s="55"/>
      <c r="M228" s="53"/>
      <c r="N228" s="53"/>
      <c r="O228" s="53"/>
      <c r="P228" s="53"/>
      <c r="Q228" s="53"/>
      <c r="R228" s="53"/>
      <c r="S228" s="53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</row>
    <row r="229" spans="1:158" s="60" customFormat="1" x14ac:dyDescent="0.2">
      <c r="A229" s="57"/>
      <c r="B229" s="127">
        <v>1</v>
      </c>
      <c r="C229" s="58"/>
      <c r="D229" s="126" t="s">
        <v>97</v>
      </c>
      <c r="E229" s="59">
        <f>+E230</f>
        <v>55420002387</v>
      </c>
      <c r="F229" s="59">
        <f t="shared" ref="F229:T229" si="109">+F230</f>
        <v>347565297</v>
      </c>
      <c r="G229" s="59">
        <f t="shared" si="109"/>
        <v>6875462606</v>
      </c>
      <c r="H229" s="59">
        <f t="shared" si="109"/>
        <v>4181204503</v>
      </c>
      <c r="I229" s="59">
        <f t="shared" si="109"/>
        <v>2630440618</v>
      </c>
      <c r="J229" s="59">
        <f t="shared" si="109"/>
        <v>8889314174</v>
      </c>
      <c r="K229" s="59">
        <f t="shared" si="109"/>
        <v>6831200260</v>
      </c>
      <c r="L229" s="59">
        <f t="shared" si="109"/>
        <v>2669682545</v>
      </c>
      <c r="M229" s="59">
        <f t="shared" si="109"/>
        <v>1767599709</v>
      </c>
      <c r="N229" s="59">
        <f t="shared" si="109"/>
        <v>1782939517</v>
      </c>
      <c r="O229" s="59">
        <f t="shared" si="109"/>
        <v>1156277614</v>
      </c>
      <c r="P229" s="59">
        <f t="shared" si="109"/>
        <v>998589559</v>
      </c>
      <c r="Q229" s="59">
        <f t="shared" si="109"/>
        <v>5285299525</v>
      </c>
      <c r="R229" s="59">
        <f t="shared" si="109"/>
        <v>43415575927</v>
      </c>
      <c r="S229" s="59">
        <f t="shared" si="109"/>
        <v>12004426460</v>
      </c>
      <c r="T229" s="59">
        <f t="shared" si="109"/>
        <v>55420002387</v>
      </c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  <c r="AM229" s="57"/>
      <c r="AN229" s="57"/>
      <c r="AO229" s="57"/>
      <c r="AP229" s="57"/>
      <c r="AQ229" s="57"/>
      <c r="AR229" s="57"/>
      <c r="AS229" s="57"/>
      <c r="AT229" s="57"/>
      <c r="AU229" s="57"/>
      <c r="AV229" s="57"/>
      <c r="AW229" s="57"/>
      <c r="AX229" s="57"/>
      <c r="AY229" s="57"/>
      <c r="AZ229" s="57"/>
      <c r="BA229" s="57"/>
      <c r="BB229" s="57"/>
      <c r="BC229" s="57"/>
      <c r="BD229" s="57"/>
      <c r="BE229" s="57"/>
      <c r="BF229" s="57"/>
      <c r="BG229" s="57"/>
      <c r="BH229" s="57"/>
      <c r="BI229" s="57"/>
      <c r="BJ229" s="57"/>
      <c r="BK229" s="57"/>
      <c r="BL229" s="57"/>
      <c r="BM229" s="57"/>
      <c r="BN229" s="57"/>
      <c r="BO229" s="57"/>
      <c r="BP229" s="57"/>
      <c r="BQ229" s="57"/>
      <c r="BR229" s="57"/>
      <c r="BS229" s="57"/>
      <c r="BT229" s="57"/>
      <c r="BU229" s="57"/>
      <c r="BV229" s="57"/>
      <c r="BW229" s="57"/>
      <c r="BX229" s="57"/>
      <c r="BY229" s="57"/>
      <c r="BZ229" s="57"/>
      <c r="CA229" s="57"/>
      <c r="CB229" s="57"/>
      <c r="CC229" s="57"/>
      <c r="CD229" s="57"/>
      <c r="CE229" s="57"/>
      <c r="CF229" s="57"/>
      <c r="CG229" s="57"/>
      <c r="CH229" s="57"/>
      <c r="CI229" s="57"/>
      <c r="CJ229" s="57"/>
      <c r="CK229" s="57"/>
      <c r="CL229" s="57"/>
      <c r="CM229" s="57"/>
      <c r="CN229" s="57"/>
      <c r="CO229" s="57"/>
      <c r="CP229" s="57"/>
      <c r="CQ229" s="57"/>
      <c r="CR229" s="57"/>
      <c r="CS229" s="57"/>
      <c r="CT229" s="57"/>
      <c r="CU229" s="57"/>
      <c r="CV229" s="57"/>
      <c r="CW229" s="57"/>
      <c r="CX229" s="57"/>
      <c r="CY229" s="57"/>
      <c r="CZ229" s="57"/>
      <c r="DA229" s="57"/>
      <c r="DB229" s="57"/>
      <c r="DC229" s="57"/>
      <c r="DD229" s="57"/>
      <c r="DE229" s="57"/>
      <c r="DF229" s="57"/>
      <c r="DG229" s="57"/>
      <c r="DH229" s="57"/>
      <c r="DI229" s="57"/>
      <c r="DJ229" s="57"/>
      <c r="DK229" s="57"/>
      <c r="DL229" s="57"/>
      <c r="DM229" s="57"/>
      <c r="DN229" s="57"/>
      <c r="DO229" s="57"/>
      <c r="DP229" s="57"/>
      <c r="DQ229" s="57"/>
      <c r="DR229" s="57"/>
      <c r="DS229" s="57"/>
      <c r="DT229" s="57"/>
      <c r="DU229" s="57"/>
      <c r="DV229" s="57"/>
      <c r="DW229" s="57"/>
      <c r="DX229" s="57"/>
      <c r="DY229" s="57"/>
      <c r="DZ229" s="57"/>
      <c r="EA229" s="57"/>
      <c r="EB229" s="57"/>
      <c r="EC229" s="57"/>
      <c r="ED229" s="57"/>
      <c r="EE229" s="57"/>
      <c r="EF229" s="57"/>
      <c r="EG229" s="57"/>
      <c r="EH229" s="57"/>
      <c r="EI229" s="57"/>
      <c r="EJ229" s="57"/>
      <c r="EK229" s="57"/>
      <c r="EL229" s="57"/>
      <c r="EM229" s="57"/>
      <c r="EN229" s="57"/>
      <c r="EO229" s="57"/>
      <c r="EP229" s="57"/>
      <c r="EQ229" s="57"/>
      <c r="ER229" s="57"/>
      <c r="ES229" s="57"/>
      <c r="ET229" s="57"/>
      <c r="EU229" s="57"/>
      <c r="EV229" s="57"/>
      <c r="EW229" s="57"/>
      <c r="EX229" s="57"/>
      <c r="EY229" s="57"/>
      <c r="EZ229" s="57"/>
      <c r="FA229" s="57"/>
      <c r="FB229" s="57"/>
    </row>
    <row r="230" spans="1:158" s="60" customFormat="1" x14ac:dyDescent="0.2">
      <c r="A230" s="57"/>
      <c r="B230" s="127">
        <v>13</v>
      </c>
      <c r="C230" s="58"/>
      <c r="D230" s="126" t="s">
        <v>15</v>
      </c>
      <c r="E230" s="59">
        <f t="shared" ref="E230:T230" si="110">+E231+E298</f>
        <v>55420002387</v>
      </c>
      <c r="F230" s="59">
        <f t="shared" si="110"/>
        <v>347565297</v>
      </c>
      <c r="G230" s="59">
        <f t="shared" si="110"/>
        <v>6875462606</v>
      </c>
      <c r="H230" s="59">
        <f t="shared" si="110"/>
        <v>4181204503</v>
      </c>
      <c r="I230" s="59">
        <f t="shared" si="110"/>
        <v>2630440618</v>
      </c>
      <c r="J230" s="59">
        <f t="shared" si="110"/>
        <v>8889314174</v>
      </c>
      <c r="K230" s="59">
        <f t="shared" si="110"/>
        <v>6831200260</v>
      </c>
      <c r="L230" s="59">
        <f t="shared" si="110"/>
        <v>2669682545</v>
      </c>
      <c r="M230" s="59">
        <f t="shared" si="110"/>
        <v>1767599709</v>
      </c>
      <c r="N230" s="59">
        <f t="shared" si="110"/>
        <v>1782939517</v>
      </c>
      <c r="O230" s="59">
        <f t="shared" si="110"/>
        <v>1156277614</v>
      </c>
      <c r="P230" s="59">
        <f t="shared" si="110"/>
        <v>998589559</v>
      </c>
      <c r="Q230" s="59">
        <f t="shared" si="110"/>
        <v>5285299525</v>
      </c>
      <c r="R230" s="59">
        <f t="shared" si="110"/>
        <v>43415575927</v>
      </c>
      <c r="S230" s="59">
        <f t="shared" si="110"/>
        <v>12004426460</v>
      </c>
      <c r="T230" s="59">
        <f t="shared" si="110"/>
        <v>55420002387</v>
      </c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L230" s="57"/>
      <c r="AM230" s="57"/>
      <c r="AN230" s="57"/>
      <c r="AO230" s="57"/>
      <c r="AP230" s="57"/>
      <c r="AQ230" s="57"/>
      <c r="AR230" s="57"/>
      <c r="AS230" s="57"/>
      <c r="AT230" s="57"/>
      <c r="AU230" s="57"/>
      <c r="AV230" s="57"/>
      <c r="AW230" s="57"/>
      <c r="AX230" s="57"/>
      <c r="AY230" s="57"/>
      <c r="AZ230" s="57"/>
      <c r="BA230" s="57"/>
      <c r="BB230" s="57"/>
      <c r="BC230" s="57"/>
      <c r="BD230" s="57"/>
      <c r="BE230" s="57"/>
      <c r="BF230" s="57"/>
      <c r="BG230" s="57"/>
      <c r="BH230" s="57"/>
      <c r="BI230" s="57"/>
      <c r="BJ230" s="57"/>
      <c r="BK230" s="57"/>
      <c r="BL230" s="57"/>
      <c r="BM230" s="57"/>
      <c r="BN230" s="57"/>
      <c r="BO230" s="57"/>
      <c r="BP230" s="57"/>
      <c r="BQ230" s="57"/>
      <c r="BR230" s="57"/>
      <c r="BS230" s="57"/>
      <c r="BT230" s="57"/>
      <c r="BU230" s="57"/>
      <c r="BV230" s="57"/>
      <c r="BW230" s="57"/>
      <c r="BX230" s="57"/>
      <c r="BY230" s="57"/>
      <c r="BZ230" s="57"/>
      <c r="CA230" s="57"/>
      <c r="CB230" s="57"/>
      <c r="CC230" s="57"/>
      <c r="CD230" s="57"/>
      <c r="CE230" s="57"/>
      <c r="CF230" s="57"/>
      <c r="CG230" s="57"/>
      <c r="CH230" s="57"/>
      <c r="CI230" s="57"/>
      <c r="CJ230" s="57"/>
      <c r="CK230" s="57"/>
      <c r="CL230" s="57"/>
      <c r="CM230" s="57"/>
      <c r="CN230" s="57"/>
      <c r="CO230" s="57"/>
      <c r="CP230" s="57"/>
      <c r="CQ230" s="57"/>
      <c r="CR230" s="57"/>
      <c r="CS230" s="57"/>
      <c r="CT230" s="57"/>
      <c r="CU230" s="57"/>
      <c r="CV230" s="57"/>
      <c r="CW230" s="57"/>
      <c r="CX230" s="57"/>
      <c r="CY230" s="57"/>
      <c r="CZ230" s="57"/>
      <c r="DA230" s="57"/>
      <c r="DB230" s="57"/>
      <c r="DC230" s="57"/>
      <c r="DD230" s="57"/>
      <c r="DE230" s="57"/>
      <c r="DF230" s="57"/>
      <c r="DG230" s="57"/>
      <c r="DH230" s="57"/>
      <c r="DI230" s="57"/>
      <c r="DJ230" s="57"/>
      <c r="DK230" s="57"/>
      <c r="DL230" s="57"/>
      <c r="DM230" s="57"/>
      <c r="DN230" s="57"/>
      <c r="DO230" s="57"/>
      <c r="DP230" s="57"/>
      <c r="DQ230" s="57"/>
      <c r="DR230" s="57"/>
      <c r="DS230" s="57"/>
      <c r="DT230" s="57"/>
      <c r="DU230" s="57"/>
      <c r="DV230" s="57"/>
      <c r="DW230" s="57"/>
      <c r="DX230" s="57"/>
      <c r="DY230" s="57"/>
      <c r="DZ230" s="57"/>
      <c r="EA230" s="57"/>
      <c r="EB230" s="57"/>
      <c r="EC230" s="57"/>
      <c r="ED230" s="57"/>
      <c r="EE230" s="57"/>
      <c r="EF230" s="57"/>
      <c r="EG230" s="57"/>
      <c r="EH230" s="57"/>
      <c r="EI230" s="57"/>
      <c r="EJ230" s="57"/>
      <c r="EK230" s="57"/>
      <c r="EL230" s="57"/>
      <c r="EM230" s="57"/>
      <c r="EN230" s="57"/>
      <c r="EO230" s="57"/>
      <c r="EP230" s="57"/>
      <c r="EQ230" s="57"/>
      <c r="ER230" s="57"/>
      <c r="ES230" s="57"/>
      <c r="ET230" s="57"/>
      <c r="EU230" s="57"/>
      <c r="EV230" s="57"/>
      <c r="EW230" s="57"/>
      <c r="EX230" s="57"/>
      <c r="EY230" s="57"/>
      <c r="EZ230" s="57"/>
      <c r="FA230" s="57"/>
      <c r="FB230" s="57"/>
    </row>
    <row r="231" spans="1:158" s="60" customFormat="1" x14ac:dyDescent="0.2">
      <c r="A231" s="57"/>
      <c r="B231" s="127">
        <v>131</v>
      </c>
      <c r="C231" s="58"/>
      <c r="D231" s="126" t="s">
        <v>16</v>
      </c>
      <c r="E231" s="59">
        <f>++E232</f>
        <v>2103922510</v>
      </c>
      <c r="F231" s="59">
        <f t="shared" ref="F231:T231" si="111">++F232</f>
        <v>341637516</v>
      </c>
      <c r="G231" s="59">
        <f t="shared" si="111"/>
        <v>228577707</v>
      </c>
      <c r="H231" s="59">
        <f t="shared" si="111"/>
        <v>410406423</v>
      </c>
      <c r="I231" s="59">
        <f t="shared" si="111"/>
        <v>72306968</v>
      </c>
      <c r="J231" s="59">
        <f t="shared" si="111"/>
        <v>60261325</v>
      </c>
      <c r="K231" s="59">
        <f t="shared" si="111"/>
        <v>8</v>
      </c>
      <c r="L231" s="59">
        <f t="shared" si="111"/>
        <v>37283786</v>
      </c>
      <c r="M231" s="59">
        <f t="shared" si="111"/>
        <v>7245501</v>
      </c>
      <c r="N231" s="59">
        <f t="shared" si="111"/>
        <v>480779375</v>
      </c>
      <c r="O231" s="59">
        <f t="shared" si="111"/>
        <v>40946667</v>
      </c>
      <c r="P231" s="59">
        <f t="shared" si="111"/>
        <v>7746591</v>
      </c>
      <c r="Q231" s="59">
        <f t="shared" si="111"/>
        <v>224300406</v>
      </c>
      <c r="R231" s="59">
        <f t="shared" si="111"/>
        <v>1911492273</v>
      </c>
      <c r="S231" s="59">
        <f t="shared" si="111"/>
        <v>192430237</v>
      </c>
      <c r="T231" s="59">
        <f t="shared" si="111"/>
        <v>2103922510</v>
      </c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  <c r="AL231" s="57"/>
      <c r="AM231" s="57"/>
      <c r="AN231" s="57"/>
      <c r="AO231" s="57"/>
      <c r="AP231" s="57"/>
      <c r="AQ231" s="57"/>
      <c r="AR231" s="57"/>
      <c r="AS231" s="57"/>
      <c r="AT231" s="57"/>
      <c r="AU231" s="57"/>
      <c r="AV231" s="57"/>
      <c r="AW231" s="57"/>
      <c r="AX231" s="57"/>
      <c r="AY231" s="57"/>
      <c r="AZ231" s="57"/>
      <c r="BA231" s="57"/>
      <c r="BB231" s="57"/>
      <c r="BC231" s="57"/>
      <c r="BD231" s="57"/>
      <c r="BE231" s="57"/>
      <c r="BF231" s="57"/>
      <c r="BG231" s="57"/>
      <c r="BH231" s="57"/>
      <c r="BI231" s="57"/>
      <c r="BJ231" s="57"/>
      <c r="BK231" s="57"/>
      <c r="BL231" s="57"/>
      <c r="BM231" s="57"/>
      <c r="BN231" s="57"/>
      <c r="BO231" s="57"/>
      <c r="BP231" s="57"/>
      <c r="BQ231" s="57"/>
      <c r="BR231" s="57"/>
      <c r="BS231" s="57"/>
      <c r="BT231" s="57"/>
      <c r="BU231" s="57"/>
      <c r="BV231" s="57"/>
      <c r="BW231" s="57"/>
      <c r="BX231" s="57"/>
      <c r="BY231" s="57"/>
      <c r="BZ231" s="57"/>
      <c r="CA231" s="57"/>
      <c r="CB231" s="57"/>
      <c r="CC231" s="57"/>
      <c r="CD231" s="57"/>
      <c r="CE231" s="57"/>
      <c r="CF231" s="57"/>
      <c r="CG231" s="57"/>
      <c r="CH231" s="57"/>
      <c r="CI231" s="57"/>
      <c r="CJ231" s="57"/>
      <c r="CK231" s="57"/>
      <c r="CL231" s="57"/>
      <c r="CM231" s="57"/>
      <c r="CN231" s="57"/>
      <c r="CO231" s="57"/>
      <c r="CP231" s="57"/>
      <c r="CQ231" s="57"/>
      <c r="CR231" s="57"/>
      <c r="CS231" s="57"/>
      <c r="CT231" s="57"/>
      <c r="CU231" s="57"/>
      <c r="CV231" s="57"/>
      <c r="CW231" s="57"/>
      <c r="CX231" s="57"/>
      <c r="CY231" s="57"/>
      <c r="CZ231" s="57"/>
      <c r="DA231" s="57"/>
      <c r="DB231" s="57"/>
      <c r="DC231" s="57"/>
      <c r="DD231" s="57"/>
      <c r="DE231" s="57"/>
      <c r="DF231" s="57"/>
      <c r="DG231" s="57"/>
      <c r="DH231" s="57"/>
      <c r="DI231" s="57"/>
      <c r="DJ231" s="57"/>
      <c r="DK231" s="57"/>
      <c r="DL231" s="57"/>
      <c r="DM231" s="57"/>
      <c r="DN231" s="57"/>
      <c r="DO231" s="57"/>
      <c r="DP231" s="57"/>
      <c r="DQ231" s="57"/>
      <c r="DR231" s="57"/>
      <c r="DS231" s="57"/>
      <c r="DT231" s="57"/>
      <c r="DU231" s="57"/>
      <c r="DV231" s="57"/>
      <c r="DW231" s="57"/>
      <c r="DX231" s="57"/>
      <c r="DY231" s="57"/>
      <c r="DZ231" s="57"/>
      <c r="EA231" s="57"/>
      <c r="EB231" s="57"/>
      <c r="EC231" s="57"/>
      <c r="ED231" s="57"/>
      <c r="EE231" s="57"/>
      <c r="EF231" s="57"/>
      <c r="EG231" s="57"/>
      <c r="EH231" s="57"/>
      <c r="EI231" s="57"/>
      <c r="EJ231" s="57"/>
      <c r="EK231" s="57"/>
      <c r="EL231" s="57"/>
      <c r="EM231" s="57"/>
      <c r="EN231" s="57"/>
      <c r="EO231" s="57"/>
      <c r="EP231" s="57"/>
      <c r="EQ231" s="57"/>
      <c r="ER231" s="57"/>
      <c r="ES231" s="57"/>
      <c r="ET231" s="57"/>
      <c r="EU231" s="57"/>
      <c r="EV231" s="57"/>
      <c r="EW231" s="57"/>
      <c r="EX231" s="57"/>
      <c r="EY231" s="57"/>
      <c r="EZ231" s="57"/>
      <c r="FA231" s="57"/>
      <c r="FB231" s="57"/>
    </row>
    <row r="232" spans="1:158" s="139" customFormat="1" ht="15" x14ac:dyDescent="0.25">
      <c r="A232" s="56"/>
      <c r="B232" s="137">
        <v>13102</v>
      </c>
      <c r="C232" s="140" t="s">
        <v>89</v>
      </c>
      <c r="D232" s="124" t="s">
        <v>69</v>
      </c>
      <c r="E232" s="62">
        <f>+E233+E238</f>
        <v>2103922510</v>
      </c>
      <c r="F232" s="62">
        <f t="shared" ref="F232:Q232" si="112">+F233+F238</f>
        <v>341637516</v>
      </c>
      <c r="G232" s="62">
        <f t="shared" si="112"/>
        <v>228577707</v>
      </c>
      <c r="H232" s="62">
        <f t="shared" si="112"/>
        <v>410406423</v>
      </c>
      <c r="I232" s="62">
        <f t="shared" si="112"/>
        <v>72306968</v>
      </c>
      <c r="J232" s="62">
        <f t="shared" si="112"/>
        <v>60261325</v>
      </c>
      <c r="K232" s="62">
        <f t="shared" si="112"/>
        <v>8</v>
      </c>
      <c r="L232" s="62">
        <f t="shared" si="112"/>
        <v>37283786</v>
      </c>
      <c r="M232" s="62">
        <f t="shared" si="112"/>
        <v>7245501</v>
      </c>
      <c r="N232" s="62">
        <f t="shared" si="112"/>
        <v>480779375</v>
      </c>
      <c r="O232" s="62">
        <f t="shared" si="112"/>
        <v>40946667</v>
      </c>
      <c r="P232" s="62">
        <f t="shared" si="112"/>
        <v>7746591</v>
      </c>
      <c r="Q232" s="62">
        <f t="shared" si="112"/>
        <v>224300406</v>
      </c>
      <c r="R232" s="62">
        <f>+R233+R238</f>
        <v>1911492273</v>
      </c>
      <c r="S232" s="25">
        <f t="shared" ref="S232:S237" si="113">+E232-R232</f>
        <v>192430237</v>
      </c>
      <c r="T232" s="25">
        <f t="shared" ref="T232:T234" si="114">+R232+S232</f>
        <v>2103922510</v>
      </c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56"/>
      <c r="AR232" s="56"/>
      <c r="AS232" s="56"/>
      <c r="AT232" s="56"/>
      <c r="AU232" s="56"/>
      <c r="AV232" s="56"/>
      <c r="AW232" s="56"/>
      <c r="AX232" s="56"/>
      <c r="AY232" s="56"/>
      <c r="AZ232" s="56"/>
      <c r="BA232" s="56"/>
      <c r="BB232" s="56"/>
      <c r="BC232" s="56"/>
      <c r="BD232" s="56"/>
      <c r="BE232" s="56"/>
      <c r="BF232" s="56"/>
      <c r="BG232" s="56"/>
      <c r="BH232" s="56"/>
      <c r="BI232" s="56"/>
      <c r="BJ232" s="56"/>
      <c r="BK232" s="56"/>
      <c r="BL232" s="56"/>
      <c r="BM232" s="56"/>
      <c r="BN232" s="56"/>
      <c r="BO232" s="56"/>
      <c r="BP232" s="56"/>
      <c r="BQ232" s="56"/>
      <c r="BR232" s="56"/>
      <c r="BS232" s="56"/>
      <c r="BT232" s="56"/>
      <c r="BU232" s="56"/>
      <c r="BV232" s="56"/>
      <c r="BW232" s="56"/>
      <c r="BX232" s="56"/>
      <c r="BY232" s="56"/>
      <c r="BZ232" s="56"/>
      <c r="CA232" s="56"/>
      <c r="CB232" s="56"/>
      <c r="CC232" s="56"/>
      <c r="CD232" s="56"/>
      <c r="CE232" s="56"/>
      <c r="CF232" s="56"/>
      <c r="CG232" s="56"/>
      <c r="CH232" s="56"/>
      <c r="CI232" s="56"/>
      <c r="CJ232" s="56"/>
      <c r="CK232" s="56"/>
      <c r="CL232" s="56"/>
      <c r="CM232" s="56"/>
      <c r="CN232" s="56"/>
      <c r="CO232" s="56"/>
      <c r="CP232" s="56"/>
      <c r="CQ232" s="56"/>
      <c r="CR232" s="56"/>
      <c r="CS232" s="56"/>
      <c r="CT232" s="56"/>
      <c r="CU232" s="56"/>
      <c r="CV232" s="56"/>
      <c r="CW232" s="56"/>
      <c r="CX232" s="56"/>
      <c r="CY232" s="56"/>
      <c r="CZ232" s="56"/>
      <c r="DA232" s="56"/>
      <c r="DB232" s="56"/>
      <c r="DC232" s="56"/>
      <c r="DD232" s="56"/>
      <c r="DE232" s="56"/>
      <c r="DF232" s="56"/>
      <c r="DG232" s="56"/>
      <c r="DH232" s="56"/>
      <c r="DI232" s="56"/>
      <c r="DJ232" s="56"/>
      <c r="DK232" s="56"/>
      <c r="DL232" s="56"/>
      <c r="DM232" s="56"/>
      <c r="DN232" s="56"/>
      <c r="DO232" s="56"/>
      <c r="DP232" s="56"/>
      <c r="DQ232" s="56"/>
      <c r="DR232" s="56"/>
      <c r="DS232" s="56"/>
      <c r="DT232" s="56"/>
      <c r="DU232" s="56"/>
      <c r="DV232" s="56"/>
      <c r="DW232" s="56"/>
      <c r="DX232" s="56"/>
      <c r="DY232" s="56"/>
      <c r="DZ232" s="56"/>
      <c r="EA232" s="56"/>
      <c r="EB232" s="56"/>
      <c r="EC232" s="56"/>
      <c r="ED232" s="56"/>
      <c r="EE232" s="56"/>
      <c r="EF232" s="56"/>
      <c r="EG232" s="56"/>
      <c r="EH232" s="56"/>
      <c r="EI232" s="56"/>
      <c r="EJ232" s="56"/>
      <c r="EK232" s="56"/>
      <c r="EL232" s="56"/>
      <c r="EM232" s="56"/>
      <c r="EN232" s="56"/>
      <c r="EO232" s="56"/>
      <c r="EP232" s="56"/>
      <c r="EQ232" s="56"/>
      <c r="ER232" s="56"/>
      <c r="ES232" s="56"/>
      <c r="ET232" s="56"/>
      <c r="EU232" s="56"/>
      <c r="EV232" s="56"/>
      <c r="EW232" s="56"/>
      <c r="EX232" s="56"/>
      <c r="EY232" s="56"/>
      <c r="EZ232" s="56"/>
      <c r="FA232" s="56"/>
      <c r="FB232" s="56"/>
    </row>
    <row r="233" spans="1:158" s="139" customFormat="1" ht="15" x14ac:dyDescent="0.25">
      <c r="A233" s="56"/>
      <c r="B233" s="137">
        <v>1310201</v>
      </c>
      <c r="C233" s="138" t="s">
        <v>89</v>
      </c>
      <c r="D233" s="124" t="s">
        <v>81</v>
      </c>
      <c r="E233" s="62">
        <f>+E234</f>
        <v>3402607</v>
      </c>
      <c r="F233" s="62">
        <f t="shared" ref="F233:Q234" si="115">+F234</f>
        <v>0</v>
      </c>
      <c r="G233" s="62">
        <f t="shared" si="115"/>
        <v>2927926</v>
      </c>
      <c r="H233" s="62">
        <f t="shared" si="115"/>
        <v>0</v>
      </c>
      <c r="I233" s="62">
        <f t="shared" si="115"/>
        <v>0</v>
      </c>
      <c r="J233" s="62">
        <f t="shared" si="115"/>
        <v>474681</v>
      </c>
      <c r="K233" s="62">
        <f t="shared" si="115"/>
        <v>0</v>
      </c>
      <c r="L233" s="62">
        <f t="shared" si="115"/>
        <v>0</v>
      </c>
      <c r="M233" s="62">
        <f t="shared" si="115"/>
        <v>0</v>
      </c>
      <c r="N233" s="62">
        <f t="shared" si="115"/>
        <v>0</v>
      </c>
      <c r="O233" s="62">
        <f t="shared" si="115"/>
        <v>0</v>
      </c>
      <c r="P233" s="62">
        <f t="shared" si="115"/>
        <v>0</v>
      </c>
      <c r="Q233" s="62">
        <f t="shared" si="115"/>
        <v>0</v>
      </c>
      <c r="R233" s="62">
        <f>+R234</f>
        <v>3402607</v>
      </c>
      <c r="S233" s="25">
        <f t="shared" si="113"/>
        <v>0</v>
      </c>
      <c r="T233" s="25">
        <f t="shared" si="114"/>
        <v>3402607</v>
      </c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56"/>
      <c r="AR233" s="56"/>
      <c r="AS233" s="56"/>
      <c r="AT233" s="56"/>
      <c r="AU233" s="56"/>
      <c r="AV233" s="56"/>
      <c r="AW233" s="56"/>
      <c r="AX233" s="56"/>
      <c r="AY233" s="56"/>
      <c r="AZ233" s="56"/>
      <c r="BA233" s="56"/>
      <c r="BB233" s="56"/>
      <c r="BC233" s="56"/>
      <c r="BD233" s="56"/>
      <c r="BE233" s="56"/>
      <c r="BF233" s="56"/>
      <c r="BG233" s="56"/>
      <c r="BH233" s="56"/>
      <c r="BI233" s="56"/>
      <c r="BJ233" s="56"/>
      <c r="BK233" s="56"/>
      <c r="BL233" s="56"/>
      <c r="BM233" s="56"/>
      <c r="BN233" s="56"/>
      <c r="BO233" s="56"/>
      <c r="BP233" s="56"/>
      <c r="BQ233" s="56"/>
      <c r="BR233" s="56"/>
      <c r="BS233" s="56"/>
      <c r="BT233" s="56"/>
      <c r="BU233" s="56"/>
      <c r="BV233" s="56"/>
      <c r="BW233" s="56"/>
      <c r="BX233" s="56"/>
      <c r="BY233" s="56"/>
      <c r="BZ233" s="56"/>
      <c r="CA233" s="56"/>
      <c r="CB233" s="56"/>
      <c r="CC233" s="56"/>
      <c r="CD233" s="56"/>
      <c r="CE233" s="56"/>
      <c r="CF233" s="56"/>
      <c r="CG233" s="56"/>
      <c r="CH233" s="56"/>
      <c r="CI233" s="56"/>
      <c r="CJ233" s="56"/>
      <c r="CK233" s="56"/>
      <c r="CL233" s="56"/>
      <c r="CM233" s="56"/>
      <c r="CN233" s="56"/>
      <c r="CO233" s="56"/>
      <c r="CP233" s="56"/>
      <c r="CQ233" s="56"/>
      <c r="CR233" s="56"/>
      <c r="CS233" s="56"/>
      <c r="CT233" s="56"/>
      <c r="CU233" s="56"/>
      <c r="CV233" s="56"/>
      <c r="CW233" s="56"/>
      <c r="CX233" s="56"/>
      <c r="CY233" s="56"/>
      <c r="CZ233" s="56"/>
      <c r="DA233" s="56"/>
      <c r="DB233" s="56"/>
      <c r="DC233" s="56"/>
      <c r="DD233" s="56"/>
      <c r="DE233" s="56"/>
      <c r="DF233" s="56"/>
      <c r="DG233" s="56"/>
      <c r="DH233" s="56"/>
      <c r="DI233" s="56"/>
      <c r="DJ233" s="56"/>
      <c r="DK233" s="56"/>
      <c r="DL233" s="56"/>
      <c r="DM233" s="56"/>
      <c r="DN233" s="56"/>
      <c r="DO233" s="56"/>
      <c r="DP233" s="56"/>
      <c r="DQ233" s="56"/>
      <c r="DR233" s="56"/>
      <c r="DS233" s="56"/>
      <c r="DT233" s="56"/>
      <c r="DU233" s="56"/>
      <c r="DV233" s="56"/>
      <c r="DW233" s="56"/>
      <c r="DX233" s="56"/>
      <c r="DY233" s="56"/>
      <c r="DZ233" s="56"/>
      <c r="EA233" s="56"/>
      <c r="EB233" s="56"/>
      <c r="EC233" s="56"/>
      <c r="ED233" s="56"/>
      <c r="EE233" s="56"/>
      <c r="EF233" s="56"/>
      <c r="EG233" s="56"/>
      <c r="EH233" s="56"/>
      <c r="EI233" s="56"/>
      <c r="EJ233" s="56"/>
      <c r="EK233" s="56"/>
      <c r="EL233" s="56"/>
      <c r="EM233" s="56"/>
      <c r="EN233" s="56"/>
      <c r="EO233" s="56"/>
      <c r="EP233" s="56"/>
      <c r="EQ233" s="56"/>
      <c r="ER233" s="56"/>
      <c r="ES233" s="56"/>
      <c r="ET233" s="56"/>
      <c r="EU233" s="56"/>
      <c r="EV233" s="56"/>
      <c r="EW233" s="56"/>
      <c r="EX233" s="56"/>
      <c r="EY233" s="56"/>
      <c r="EZ233" s="56"/>
      <c r="FA233" s="56"/>
      <c r="FB233" s="56"/>
    </row>
    <row r="234" spans="1:158" s="139" customFormat="1" ht="15" x14ac:dyDescent="0.25">
      <c r="A234" s="56"/>
      <c r="B234" s="137">
        <v>131020101</v>
      </c>
      <c r="C234" s="138" t="s">
        <v>89</v>
      </c>
      <c r="D234" s="124" t="s">
        <v>98</v>
      </c>
      <c r="E234" s="62">
        <f>+E235</f>
        <v>3402607</v>
      </c>
      <c r="F234" s="62">
        <f t="shared" si="115"/>
        <v>0</v>
      </c>
      <c r="G234" s="62">
        <f t="shared" si="115"/>
        <v>2927926</v>
      </c>
      <c r="H234" s="62">
        <f t="shared" si="115"/>
        <v>0</v>
      </c>
      <c r="I234" s="62">
        <f t="shared" si="115"/>
        <v>0</v>
      </c>
      <c r="J234" s="62">
        <f t="shared" si="115"/>
        <v>474681</v>
      </c>
      <c r="K234" s="62">
        <f t="shared" si="115"/>
        <v>0</v>
      </c>
      <c r="L234" s="62">
        <f t="shared" si="115"/>
        <v>0</v>
      </c>
      <c r="M234" s="62">
        <f t="shared" si="115"/>
        <v>0</v>
      </c>
      <c r="N234" s="62">
        <f t="shared" si="115"/>
        <v>0</v>
      </c>
      <c r="O234" s="62">
        <f t="shared" si="115"/>
        <v>0</v>
      </c>
      <c r="P234" s="62">
        <f t="shared" si="115"/>
        <v>0</v>
      </c>
      <c r="Q234" s="62">
        <f t="shared" si="115"/>
        <v>0</v>
      </c>
      <c r="R234" s="62">
        <f>+R235</f>
        <v>3402607</v>
      </c>
      <c r="S234" s="25">
        <f t="shared" si="113"/>
        <v>0</v>
      </c>
      <c r="T234" s="25">
        <f t="shared" si="114"/>
        <v>3402607</v>
      </c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56"/>
      <c r="AR234" s="56"/>
      <c r="AS234" s="56"/>
      <c r="AT234" s="56"/>
      <c r="AU234" s="56"/>
      <c r="AV234" s="56"/>
      <c r="AW234" s="56"/>
      <c r="AX234" s="56"/>
      <c r="AY234" s="56"/>
      <c r="AZ234" s="56"/>
      <c r="BA234" s="56"/>
      <c r="BB234" s="56"/>
      <c r="BC234" s="56"/>
      <c r="BD234" s="56"/>
      <c r="BE234" s="56"/>
      <c r="BF234" s="56"/>
      <c r="BG234" s="56"/>
      <c r="BH234" s="56"/>
      <c r="BI234" s="56"/>
      <c r="BJ234" s="56"/>
      <c r="BK234" s="56"/>
      <c r="BL234" s="56"/>
      <c r="BM234" s="56"/>
      <c r="BN234" s="56"/>
      <c r="BO234" s="56"/>
      <c r="BP234" s="56"/>
      <c r="BQ234" s="56"/>
      <c r="BR234" s="56"/>
      <c r="BS234" s="56"/>
      <c r="BT234" s="56"/>
      <c r="BU234" s="56"/>
      <c r="BV234" s="56"/>
      <c r="BW234" s="56"/>
      <c r="BX234" s="56"/>
      <c r="BY234" s="56"/>
      <c r="BZ234" s="56"/>
      <c r="CA234" s="56"/>
      <c r="CB234" s="56"/>
      <c r="CC234" s="56"/>
      <c r="CD234" s="56"/>
      <c r="CE234" s="56"/>
      <c r="CF234" s="56"/>
      <c r="CG234" s="56"/>
      <c r="CH234" s="56"/>
      <c r="CI234" s="56"/>
      <c r="CJ234" s="56"/>
      <c r="CK234" s="56"/>
      <c r="CL234" s="56"/>
      <c r="CM234" s="56"/>
      <c r="CN234" s="56"/>
      <c r="CO234" s="56"/>
      <c r="CP234" s="56"/>
      <c r="CQ234" s="56"/>
      <c r="CR234" s="56"/>
      <c r="CS234" s="56"/>
      <c r="CT234" s="56"/>
      <c r="CU234" s="56"/>
      <c r="CV234" s="56"/>
      <c r="CW234" s="56"/>
      <c r="CX234" s="56"/>
      <c r="CY234" s="56"/>
      <c r="CZ234" s="56"/>
      <c r="DA234" s="56"/>
      <c r="DB234" s="56"/>
      <c r="DC234" s="56"/>
      <c r="DD234" s="56"/>
      <c r="DE234" s="56"/>
      <c r="DF234" s="56"/>
      <c r="DG234" s="56"/>
      <c r="DH234" s="56"/>
      <c r="DI234" s="56"/>
      <c r="DJ234" s="56"/>
      <c r="DK234" s="56"/>
      <c r="DL234" s="56"/>
      <c r="DM234" s="56"/>
      <c r="DN234" s="56"/>
      <c r="DO234" s="56"/>
      <c r="DP234" s="56"/>
      <c r="DQ234" s="56"/>
      <c r="DR234" s="56"/>
      <c r="DS234" s="56"/>
      <c r="DT234" s="56"/>
      <c r="DU234" s="56"/>
      <c r="DV234" s="56"/>
      <c r="DW234" s="56"/>
      <c r="DX234" s="56"/>
      <c r="DY234" s="56"/>
      <c r="DZ234" s="56"/>
      <c r="EA234" s="56"/>
      <c r="EB234" s="56"/>
      <c r="EC234" s="56"/>
      <c r="ED234" s="56"/>
      <c r="EE234" s="56"/>
      <c r="EF234" s="56"/>
      <c r="EG234" s="56"/>
      <c r="EH234" s="56"/>
      <c r="EI234" s="56"/>
      <c r="EJ234" s="56"/>
      <c r="EK234" s="56"/>
      <c r="EL234" s="56"/>
      <c r="EM234" s="56"/>
      <c r="EN234" s="56"/>
      <c r="EO234" s="56"/>
      <c r="EP234" s="56"/>
      <c r="EQ234" s="56"/>
      <c r="ER234" s="56"/>
      <c r="ES234" s="56"/>
      <c r="ET234" s="56"/>
      <c r="EU234" s="56"/>
      <c r="EV234" s="56"/>
      <c r="EW234" s="56"/>
      <c r="EX234" s="56"/>
      <c r="EY234" s="56"/>
      <c r="EZ234" s="56"/>
      <c r="FA234" s="56"/>
      <c r="FB234" s="56"/>
    </row>
    <row r="235" spans="1:158" s="139" customFormat="1" ht="15" x14ac:dyDescent="0.25">
      <c r="A235" s="56"/>
      <c r="B235" s="137">
        <v>13102010101</v>
      </c>
      <c r="C235" s="140" t="s">
        <v>89</v>
      </c>
      <c r="D235" s="124" t="s">
        <v>99</v>
      </c>
      <c r="E235" s="62">
        <f>+E236+E237</f>
        <v>3402607</v>
      </c>
      <c r="F235" s="62">
        <f t="shared" ref="F235:T235" si="116">+F236+F237</f>
        <v>0</v>
      </c>
      <c r="G235" s="62">
        <f t="shared" si="116"/>
        <v>2927926</v>
      </c>
      <c r="H235" s="62">
        <f t="shared" si="116"/>
        <v>0</v>
      </c>
      <c r="I235" s="62">
        <f t="shared" si="116"/>
        <v>0</v>
      </c>
      <c r="J235" s="62">
        <f t="shared" si="116"/>
        <v>474681</v>
      </c>
      <c r="K235" s="62">
        <f t="shared" si="116"/>
        <v>0</v>
      </c>
      <c r="L235" s="62">
        <f t="shared" si="116"/>
        <v>0</v>
      </c>
      <c r="M235" s="62">
        <f t="shared" si="116"/>
        <v>0</v>
      </c>
      <c r="N235" s="62">
        <f t="shared" si="116"/>
        <v>0</v>
      </c>
      <c r="O235" s="62">
        <f t="shared" si="116"/>
        <v>0</v>
      </c>
      <c r="P235" s="62">
        <f t="shared" si="116"/>
        <v>0</v>
      </c>
      <c r="Q235" s="62">
        <f t="shared" si="116"/>
        <v>0</v>
      </c>
      <c r="R235" s="62">
        <f t="shared" si="116"/>
        <v>3402607</v>
      </c>
      <c r="S235" s="62">
        <f t="shared" si="116"/>
        <v>0</v>
      </c>
      <c r="T235" s="62">
        <f t="shared" si="116"/>
        <v>3402607</v>
      </c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56"/>
      <c r="AR235" s="56"/>
      <c r="AS235" s="56"/>
      <c r="AT235" s="56"/>
      <c r="AU235" s="56"/>
      <c r="AV235" s="56"/>
      <c r="AW235" s="56"/>
      <c r="AX235" s="56"/>
      <c r="AY235" s="56"/>
      <c r="AZ235" s="56"/>
      <c r="BA235" s="56"/>
      <c r="BB235" s="56"/>
      <c r="BC235" s="56"/>
      <c r="BD235" s="56"/>
      <c r="BE235" s="56"/>
      <c r="BF235" s="56"/>
      <c r="BG235" s="56"/>
      <c r="BH235" s="56"/>
      <c r="BI235" s="56"/>
      <c r="BJ235" s="56"/>
      <c r="BK235" s="56"/>
      <c r="BL235" s="56"/>
      <c r="BM235" s="56"/>
      <c r="BN235" s="56"/>
      <c r="BO235" s="56"/>
      <c r="BP235" s="56"/>
      <c r="BQ235" s="56"/>
      <c r="BR235" s="56"/>
      <c r="BS235" s="56"/>
      <c r="BT235" s="56"/>
      <c r="BU235" s="56"/>
      <c r="BV235" s="56"/>
      <c r="BW235" s="56"/>
      <c r="BX235" s="56"/>
      <c r="BY235" s="56"/>
      <c r="BZ235" s="56"/>
      <c r="CA235" s="56"/>
      <c r="CB235" s="56"/>
      <c r="CC235" s="56"/>
      <c r="CD235" s="56"/>
      <c r="CE235" s="56"/>
      <c r="CF235" s="56"/>
      <c r="CG235" s="56"/>
      <c r="CH235" s="56"/>
      <c r="CI235" s="56"/>
      <c r="CJ235" s="56"/>
      <c r="CK235" s="56"/>
      <c r="CL235" s="56"/>
      <c r="CM235" s="56"/>
      <c r="CN235" s="56"/>
      <c r="CO235" s="56"/>
      <c r="CP235" s="56"/>
      <c r="CQ235" s="56"/>
      <c r="CR235" s="56"/>
      <c r="CS235" s="56"/>
      <c r="CT235" s="56"/>
      <c r="CU235" s="56"/>
      <c r="CV235" s="56"/>
      <c r="CW235" s="56"/>
      <c r="CX235" s="56"/>
      <c r="CY235" s="56"/>
      <c r="CZ235" s="56"/>
      <c r="DA235" s="56"/>
      <c r="DB235" s="56"/>
      <c r="DC235" s="56"/>
      <c r="DD235" s="56"/>
      <c r="DE235" s="56"/>
      <c r="DF235" s="56"/>
      <c r="DG235" s="56"/>
      <c r="DH235" s="56"/>
      <c r="DI235" s="56"/>
      <c r="DJ235" s="56"/>
      <c r="DK235" s="56"/>
      <c r="DL235" s="56"/>
      <c r="DM235" s="56"/>
      <c r="DN235" s="56"/>
      <c r="DO235" s="56"/>
      <c r="DP235" s="56"/>
      <c r="DQ235" s="56"/>
      <c r="DR235" s="56"/>
      <c r="DS235" s="56"/>
      <c r="DT235" s="56"/>
      <c r="DU235" s="56"/>
      <c r="DV235" s="56"/>
      <c r="DW235" s="56"/>
      <c r="DX235" s="56"/>
      <c r="DY235" s="56"/>
      <c r="DZ235" s="56"/>
      <c r="EA235" s="56"/>
      <c r="EB235" s="56"/>
      <c r="EC235" s="56"/>
      <c r="ED235" s="56"/>
      <c r="EE235" s="56"/>
      <c r="EF235" s="56"/>
      <c r="EG235" s="56"/>
      <c r="EH235" s="56"/>
      <c r="EI235" s="56"/>
      <c r="EJ235" s="56"/>
      <c r="EK235" s="56"/>
      <c r="EL235" s="56"/>
      <c r="EM235" s="56"/>
      <c r="EN235" s="56"/>
      <c r="EO235" s="56"/>
      <c r="EP235" s="56"/>
      <c r="EQ235" s="56"/>
      <c r="ER235" s="56"/>
      <c r="ES235" s="56"/>
      <c r="ET235" s="56"/>
      <c r="EU235" s="56"/>
      <c r="EV235" s="56"/>
      <c r="EW235" s="56"/>
      <c r="EX235" s="56"/>
      <c r="EY235" s="56"/>
      <c r="EZ235" s="56"/>
      <c r="FA235" s="56"/>
      <c r="FB235" s="56"/>
    </row>
    <row r="236" spans="1:158" s="60" customFormat="1" ht="15" x14ac:dyDescent="0.25">
      <c r="A236" s="57"/>
      <c r="B236" s="128">
        <v>1310201010103</v>
      </c>
      <c r="C236" s="21" t="s">
        <v>89</v>
      </c>
      <c r="D236" s="50" t="s">
        <v>85</v>
      </c>
      <c r="E236" s="125">
        <f>126912-126912</f>
        <v>0</v>
      </c>
      <c r="F236" s="125">
        <v>0</v>
      </c>
      <c r="G236" s="125">
        <v>0</v>
      </c>
      <c r="H236" s="125">
        <v>0</v>
      </c>
      <c r="I236" s="125">
        <v>0</v>
      </c>
      <c r="J236" s="125">
        <v>0</v>
      </c>
      <c r="K236" s="125">
        <v>0</v>
      </c>
      <c r="L236" s="125">
        <v>0</v>
      </c>
      <c r="M236" s="33">
        <v>0</v>
      </c>
      <c r="N236" s="33">
        <v>0</v>
      </c>
      <c r="O236" s="33">
        <v>0</v>
      </c>
      <c r="P236" s="33">
        <v>0</v>
      </c>
      <c r="Q236" s="33">
        <v>0</v>
      </c>
      <c r="R236" s="33">
        <f t="shared" ref="R236:R292" si="117">+SUM(F236:Q236)</f>
        <v>0</v>
      </c>
      <c r="S236" s="33">
        <f t="shared" si="113"/>
        <v>0</v>
      </c>
      <c r="T236" s="33">
        <f t="shared" ref="T236:T296" si="118">+R236+S236</f>
        <v>0</v>
      </c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  <c r="AR236" s="57"/>
      <c r="AS236" s="57"/>
      <c r="AT236" s="57"/>
      <c r="AU236" s="57"/>
      <c r="AV236" s="57"/>
      <c r="AW236" s="57"/>
      <c r="AX236" s="57"/>
      <c r="AY236" s="57"/>
      <c r="AZ236" s="57"/>
      <c r="BA236" s="57"/>
      <c r="BB236" s="57"/>
      <c r="BC236" s="57"/>
      <c r="BD236" s="57"/>
      <c r="BE236" s="57"/>
      <c r="BF236" s="57"/>
      <c r="BG236" s="57"/>
      <c r="BH236" s="57"/>
      <c r="BI236" s="57"/>
      <c r="BJ236" s="57"/>
      <c r="BK236" s="57"/>
      <c r="BL236" s="57"/>
      <c r="BM236" s="57"/>
      <c r="BN236" s="57"/>
      <c r="BO236" s="57"/>
      <c r="BP236" s="57"/>
      <c r="BQ236" s="57"/>
      <c r="BR236" s="57"/>
      <c r="BS236" s="57"/>
      <c r="BT236" s="57"/>
      <c r="BU236" s="57"/>
      <c r="BV236" s="57"/>
      <c r="BW236" s="57"/>
      <c r="BX236" s="57"/>
      <c r="BY236" s="57"/>
      <c r="BZ236" s="57"/>
      <c r="CA236" s="57"/>
      <c r="CB236" s="57"/>
      <c r="CC236" s="57"/>
      <c r="CD236" s="57"/>
      <c r="CE236" s="57"/>
      <c r="CF236" s="57"/>
      <c r="CG236" s="57"/>
      <c r="CH236" s="57"/>
      <c r="CI236" s="57"/>
      <c r="CJ236" s="57"/>
      <c r="CK236" s="57"/>
      <c r="CL236" s="57"/>
      <c r="CM236" s="57"/>
      <c r="CN236" s="57"/>
      <c r="CO236" s="57"/>
      <c r="CP236" s="57"/>
      <c r="CQ236" s="57"/>
      <c r="CR236" s="57"/>
      <c r="CS236" s="57"/>
      <c r="CT236" s="57"/>
      <c r="CU236" s="57"/>
      <c r="CV236" s="57"/>
      <c r="CW236" s="57"/>
      <c r="CX236" s="57"/>
      <c r="CY236" s="57"/>
      <c r="CZ236" s="57"/>
      <c r="DA236" s="57"/>
      <c r="DB236" s="57"/>
      <c r="DC236" s="57"/>
      <c r="DD236" s="57"/>
      <c r="DE236" s="57"/>
      <c r="DF236" s="57"/>
      <c r="DG236" s="57"/>
      <c r="DH236" s="57"/>
      <c r="DI236" s="57"/>
      <c r="DJ236" s="57"/>
      <c r="DK236" s="57"/>
      <c r="DL236" s="57"/>
      <c r="DM236" s="57"/>
      <c r="DN236" s="57"/>
      <c r="DO236" s="57"/>
      <c r="DP236" s="57"/>
      <c r="DQ236" s="57"/>
      <c r="DR236" s="57"/>
      <c r="DS236" s="57"/>
      <c r="DT236" s="57"/>
      <c r="DU236" s="57"/>
      <c r="DV236" s="57"/>
      <c r="DW236" s="57"/>
      <c r="DX236" s="57"/>
      <c r="DY236" s="57"/>
      <c r="DZ236" s="57"/>
      <c r="EA236" s="57"/>
      <c r="EB236" s="57"/>
      <c r="EC236" s="57"/>
      <c r="ED236" s="57"/>
      <c r="EE236" s="57"/>
      <c r="EF236" s="57"/>
      <c r="EG236" s="57"/>
      <c r="EH236" s="57"/>
      <c r="EI236" s="57"/>
      <c r="EJ236" s="57"/>
      <c r="EK236" s="57"/>
      <c r="EL236" s="57"/>
      <c r="EM236" s="57"/>
      <c r="EN236" s="57"/>
      <c r="EO236" s="57"/>
      <c r="EP236" s="57"/>
      <c r="EQ236" s="57"/>
      <c r="ER236" s="57"/>
      <c r="ES236" s="57"/>
      <c r="ET236" s="57"/>
      <c r="EU236" s="57"/>
      <c r="EV236" s="57"/>
      <c r="EW236" s="57"/>
      <c r="EX236" s="57"/>
      <c r="EY236" s="57"/>
      <c r="EZ236" s="57"/>
      <c r="FA236" s="57"/>
      <c r="FB236" s="57"/>
    </row>
    <row r="237" spans="1:158" s="60" customFormat="1" ht="15" x14ac:dyDescent="0.25">
      <c r="A237" s="57"/>
      <c r="B237" s="128">
        <v>1310201010105</v>
      </c>
      <c r="C237" s="21" t="s">
        <v>89</v>
      </c>
      <c r="D237" s="149" t="s">
        <v>437</v>
      </c>
      <c r="E237" s="125">
        <f>4274559-722252-149700</f>
        <v>3402607</v>
      </c>
      <c r="F237" s="125">
        <v>0</v>
      </c>
      <c r="G237" s="125">
        <v>2927926</v>
      </c>
      <c r="H237" s="125">
        <v>0</v>
      </c>
      <c r="I237" s="125">
        <v>0</v>
      </c>
      <c r="J237" s="125">
        <v>474681</v>
      </c>
      <c r="K237" s="125">
        <v>0</v>
      </c>
      <c r="L237" s="125">
        <v>0</v>
      </c>
      <c r="M237" s="33">
        <v>0</v>
      </c>
      <c r="N237" s="33">
        <v>0</v>
      </c>
      <c r="O237" s="33">
        <v>0</v>
      </c>
      <c r="P237" s="33">
        <v>0</v>
      </c>
      <c r="Q237" s="33">
        <v>0</v>
      </c>
      <c r="R237" s="33">
        <f t="shared" si="117"/>
        <v>3402607</v>
      </c>
      <c r="S237" s="33">
        <f t="shared" si="113"/>
        <v>0</v>
      </c>
      <c r="T237" s="33">
        <f t="shared" si="118"/>
        <v>3402607</v>
      </c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/>
      <c r="AN237" s="57"/>
      <c r="AO237" s="57"/>
      <c r="AP237" s="57"/>
      <c r="AQ237" s="57"/>
      <c r="AR237" s="57"/>
      <c r="AS237" s="57"/>
      <c r="AT237" s="57"/>
      <c r="AU237" s="57"/>
      <c r="AV237" s="57"/>
      <c r="AW237" s="57"/>
      <c r="AX237" s="57"/>
      <c r="AY237" s="57"/>
      <c r="AZ237" s="57"/>
      <c r="BA237" s="57"/>
      <c r="BB237" s="57"/>
      <c r="BC237" s="57"/>
      <c r="BD237" s="57"/>
      <c r="BE237" s="57"/>
      <c r="BF237" s="57"/>
      <c r="BG237" s="57"/>
      <c r="BH237" s="57"/>
      <c r="BI237" s="57"/>
      <c r="BJ237" s="57"/>
      <c r="BK237" s="57"/>
      <c r="BL237" s="57"/>
      <c r="BM237" s="57"/>
      <c r="BN237" s="57"/>
      <c r="BO237" s="57"/>
      <c r="BP237" s="57"/>
      <c r="BQ237" s="57"/>
      <c r="BR237" s="57"/>
      <c r="BS237" s="57"/>
      <c r="BT237" s="57"/>
      <c r="BU237" s="57"/>
      <c r="BV237" s="57"/>
      <c r="BW237" s="57"/>
      <c r="BX237" s="57"/>
      <c r="BY237" s="57"/>
      <c r="BZ237" s="57"/>
      <c r="CA237" s="57"/>
      <c r="CB237" s="57"/>
      <c r="CC237" s="57"/>
      <c r="CD237" s="57"/>
      <c r="CE237" s="57"/>
      <c r="CF237" s="57"/>
      <c r="CG237" s="57"/>
      <c r="CH237" s="57"/>
      <c r="CI237" s="57"/>
      <c r="CJ237" s="57"/>
      <c r="CK237" s="57"/>
      <c r="CL237" s="57"/>
      <c r="CM237" s="57"/>
      <c r="CN237" s="57"/>
      <c r="CO237" s="57"/>
      <c r="CP237" s="57"/>
      <c r="CQ237" s="57"/>
      <c r="CR237" s="57"/>
      <c r="CS237" s="57"/>
      <c r="CT237" s="57"/>
      <c r="CU237" s="57"/>
      <c r="CV237" s="57"/>
      <c r="CW237" s="57"/>
      <c r="CX237" s="57"/>
      <c r="CY237" s="57"/>
      <c r="CZ237" s="57"/>
      <c r="DA237" s="57"/>
      <c r="DB237" s="57"/>
      <c r="DC237" s="57"/>
      <c r="DD237" s="57"/>
      <c r="DE237" s="57"/>
      <c r="DF237" s="57"/>
      <c r="DG237" s="57"/>
      <c r="DH237" s="57"/>
      <c r="DI237" s="57"/>
      <c r="DJ237" s="57"/>
      <c r="DK237" s="57"/>
      <c r="DL237" s="57"/>
      <c r="DM237" s="57"/>
      <c r="DN237" s="57"/>
      <c r="DO237" s="57"/>
      <c r="DP237" s="57"/>
      <c r="DQ237" s="57"/>
      <c r="DR237" s="57"/>
      <c r="DS237" s="57"/>
      <c r="DT237" s="57"/>
      <c r="DU237" s="57"/>
      <c r="DV237" s="57"/>
      <c r="DW237" s="57"/>
      <c r="DX237" s="57"/>
      <c r="DY237" s="57"/>
      <c r="DZ237" s="57"/>
      <c r="EA237" s="57"/>
      <c r="EB237" s="57"/>
      <c r="EC237" s="57"/>
      <c r="ED237" s="57"/>
      <c r="EE237" s="57"/>
      <c r="EF237" s="57"/>
      <c r="EG237" s="57"/>
      <c r="EH237" s="57"/>
      <c r="EI237" s="57"/>
      <c r="EJ237" s="57"/>
      <c r="EK237" s="57"/>
      <c r="EL237" s="57"/>
      <c r="EM237" s="57"/>
      <c r="EN237" s="57"/>
      <c r="EO237" s="57"/>
      <c r="EP237" s="57"/>
      <c r="EQ237" s="57"/>
      <c r="ER237" s="57"/>
      <c r="ES237" s="57"/>
      <c r="ET237" s="57"/>
      <c r="EU237" s="57"/>
      <c r="EV237" s="57"/>
      <c r="EW237" s="57"/>
      <c r="EX237" s="57"/>
      <c r="EY237" s="57"/>
      <c r="EZ237" s="57"/>
      <c r="FA237" s="57"/>
      <c r="FB237" s="57"/>
    </row>
    <row r="238" spans="1:158" s="139" customFormat="1" ht="15" x14ac:dyDescent="0.25">
      <c r="A238" s="56"/>
      <c r="B238" s="137">
        <v>1310202</v>
      </c>
      <c r="C238" s="138" t="s">
        <v>89</v>
      </c>
      <c r="D238" s="124" t="s">
        <v>70</v>
      </c>
      <c r="E238" s="62">
        <f>+E239+E253</f>
        <v>2100519903</v>
      </c>
      <c r="F238" s="62">
        <f t="shared" ref="F238:T238" si="119">+F239+F253</f>
        <v>341637516</v>
      </c>
      <c r="G238" s="62">
        <f t="shared" si="119"/>
        <v>225649781</v>
      </c>
      <c r="H238" s="62">
        <f t="shared" si="119"/>
        <v>410406423</v>
      </c>
      <c r="I238" s="62">
        <f t="shared" si="119"/>
        <v>72306968</v>
      </c>
      <c r="J238" s="62">
        <f t="shared" si="119"/>
        <v>59786644</v>
      </c>
      <c r="K238" s="62">
        <f t="shared" si="119"/>
        <v>8</v>
      </c>
      <c r="L238" s="62">
        <f t="shared" si="119"/>
        <v>37283786</v>
      </c>
      <c r="M238" s="62">
        <f t="shared" si="119"/>
        <v>7245501</v>
      </c>
      <c r="N238" s="62">
        <f t="shared" si="119"/>
        <v>480779375</v>
      </c>
      <c r="O238" s="62">
        <f t="shared" si="119"/>
        <v>40946667</v>
      </c>
      <c r="P238" s="62">
        <f t="shared" si="119"/>
        <v>7746591</v>
      </c>
      <c r="Q238" s="62">
        <f t="shared" si="119"/>
        <v>224300406</v>
      </c>
      <c r="R238" s="62">
        <f t="shared" si="119"/>
        <v>1908089666</v>
      </c>
      <c r="S238" s="62">
        <f t="shared" si="119"/>
        <v>192430237</v>
      </c>
      <c r="T238" s="62">
        <f t="shared" si="119"/>
        <v>2100519903</v>
      </c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56"/>
      <c r="AR238" s="56"/>
      <c r="AS238" s="56"/>
      <c r="AT238" s="56"/>
      <c r="AU238" s="56"/>
      <c r="AV238" s="56"/>
      <c r="AW238" s="56"/>
      <c r="AX238" s="56"/>
      <c r="AY238" s="56"/>
      <c r="AZ238" s="56"/>
      <c r="BA238" s="56"/>
      <c r="BB238" s="56"/>
      <c r="BC238" s="56"/>
      <c r="BD238" s="56"/>
      <c r="BE238" s="56"/>
      <c r="BF238" s="56"/>
      <c r="BG238" s="56"/>
      <c r="BH238" s="56"/>
      <c r="BI238" s="56"/>
      <c r="BJ238" s="56"/>
      <c r="BK238" s="56"/>
      <c r="BL238" s="56"/>
      <c r="BM238" s="56"/>
      <c r="BN238" s="56"/>
      <c r="BO238" s="56"/>
      <c r="BP238" s="56"/>
      <c r="BQ238" s="56"/>
      <c r="BR238" s="56"/>
      <c r="BS238" s="56"/>
      <c r="BT238" s="56"/>
      <c r="BU238" s="56"/>
      <c r="BV238" s="56"/>
      <c r="BW238" s="56"/>
      <c r="BX238" s="56"/>
      <c r="BY238" s="56"/>
      <c r="BZ238" s="56"/>
      <c r="CA238" s="56"/>
      <c r="CB238" s="56"/>
      <c r="CC238" s="56"/>
      <c r="CD238" s="56"/>
      <c r="CE238" s="56"/>
      <c r="CF238" s="56"/>
      <c r="CG238" s="56"/>
      <c r="CH238" s="56"/>
      <c r="CI238" s="56"/>
      <c r="CJ238" s="56"/>
      <c r="CK238" s="56"/>
      <c r="CL238" s="56"/>
      <c r="CM238" s="56"/>
      <c r="CN238" s="56"/>
      <c r="CO238" s="56"/>
      <c r="CP238" s="56"/>
      <c r="CQ238" s="56"/>
      <c r="CR238" s="56"/>
      <c r="CS238" s="56"/>
      <c r="CT238" s="56"/>
      <c r="CU238" s="56"/>
      <c r="CV238" s="56"/>
      <c r="CW238" s="56"/>
      <c r="CX238" s="56"/>
      <c r="CY238" s="56"/>
      <c r="CZ238" s="56"/>
      <c r="DA238" s="56"/>
      <c r="DB238" s="56"/>
      <c r="DC238" s="56"/>
      <c r="DD238" s="56"/>
      <c r="DE238" s="56"/>
      <c r="DF238" s="56"/>
      <c r="DG238" s="56"/>
      <c r="DH238" s="56"/>
      <c r="DI238" s="56"/>
      <c r="DJ238" s="56"/>
      <c r="DK238" s="56"/>
      <c r="DL238" s="56"/>
      <c r="DM238" s="56"/>
      <c r="DN238" s="56"/>
      <c r="DO238" s="56"/>
      <c r="DP238" s="56"/>
      <c r="DQ238" s="56"/>
      <c r="DR238" s="56"/>
      <c r="DS238" s="56"/>
      <c r="DT238" s="56"/>
      <c r="DU238" s="56"/>
      <c r="DV238" s="56"/>
      <c r="DW238" s="56"/>
      <c r="DX238" s="56"/>
      <c r="DY238" s="56"/>
      <c r="DZ238" s="56"/>
      <c r="EA238" s="56"/>
      <c r="EB238" s="56"/>
      <c r="EC238" s="56"/>
      <c r="ED238" s="56"/>
      <c r="EE238" s="56"/>
      <c r="EF238" s="56"/>
      <c r="EG238" s="56"/>
      <c r="EH238" s="56"/>
      <c r="EI238" s="56"/>
      <c r="EJ238" s="56"/>
      <c r="EK238" s="56"/>
      <c r="EL238" s="56"/>
      <c r="EM238" s="56"/>
      <c r="EN238" s="56"/>
      <c r="EO238" s="56"/>
      <c r="EP238" s="56"/>
      <c r="EQ238" s="56"/>
      <c r="ER238" s="56"/>
      <c r="ES238" s="56"/>
      <c r="ET238" s="56"/>
      <c r="EU238" s="56"/>
      <c r="EV238" s="56"/>
      <c r="EW238" s="56"/>
      <c r="EX238" s="56"/>
      <c r="EY238" s="56"/>
      <c r="EZ238" s="56"/>
      <c r="FA238" s="56"/>
      <c r="FB238" s="56"/>
    </row>
    <row r="239" spans="1:158" s="139" customFormat="1" ht="15" x14ac:dyDescent="0.25">
      <c r="A239" s="56"/>
      <c r="B239" s="137">
        <v>131020201</v>
      </c>
      <c r="C239" s="140" t="s">
        <v>89</v>
      </c>
      <c r="D239" s="124" t="s">
        <v>100</v>
      </c>
      <c r="E239" s="62">
        <f>+E240+E243+E251</f>
        <v>73803306</v>
      </c>
      <c r="F239" s="62">
        <f t="shared" ref="F239:T239" si="120">+F240+F243+F251</f>
        <v>0</v>
      </c>
      <c r="G239" s="62">
        <f t="shared" si="120"/>
        <v>3758248</v>
      </c>
      <c r="H239" s="62">
        <f t="shared" si="120"/>
        <v>9109566</v>
      </c>
      <c r="I239" s="62">
        <f t="shared" si="120"/>
        <v>6766708</v>
      </c>
      <c r="J239" s="62">
        <f t="shared" si="120"/>
        <v>18375928</v>
      </c>
      <c r="K239" s="62">
        <f t="shared" si="120"/>
        <v>0</v>
      </c>
      <c r="L239" s="62">
        <f t="shared" si="120"/>
        <v>7800450</v>
      </c>
      <c r="M239" s="62">
        <f t="shared" si="120"/>
        <v>0</v>
      </c>
      <c r="N239" s="62">
        <f t="shared" si="120"/>
        <v>0</v>
      </c>
      <c r="O239" s="62">
        <f t="shared" si="120"/>
        <v>0</v>
      </c>
      <c r="P239" s="62">
        <f t="shared" si="120"/>
        <v>0</v>
      </c>
      <c r="Q239" s="62">
        <f t="shared" si="120"/>
        <v>0</v>
      </c>
      <c r="R239" s="62">
        <f t="shared" si="120"/>
        <v>45810900</v>
      </c>
      <c r="S239" s="62">
        <f t="shared" si="120"/>
        <v>27992406</v>
      </c>
      <c r="T239" s="62">
        <f t="shared" si="120"/>
        <v>73803306</v>
      </c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56"/>
      <c r="AR239" s="56"/>
      <c r="AS239" s="56"/>
      <c r="AT239" s="56"/>
      <c r="AU239" s="56"/>
      <c r="AV239" s="56"/>
      <c r="AW239" s="56"/>
      <c r="AX239" s="56"/>
      <c r="AY239" s="56"/>
      <c r="AZ239" s="56"/>
      <c r="BA239" s="56"/>
      <c r="BB239" s="56"/>
      <c r="BC239" s="56"/>
      <c r="BD239" s="56"/>
      <c r="BE239" s="56"/>
      <c r="BF239" s="56"/>
      <c r="BG239" s="56"/>
      <c r="BH239" s="56"/>
      <c r="BI239" s="56"/>
      <c r="BJ239" s="56"/>
      <c r="BK239" s="56"/>
      <c r="BL239" s="56"/>
      <c r="BM239" s="56"/>
      <c r="BN239" s="56"/>
      <c r="BO239" s="56"/>
      <c r="BP239" s="56"/>
      <c r="BQ239" s="56"/>
      <c r="BR239" s="56"/>
      <c r="BS239" s="56"/>
      <c r="BT239" s="56"/>
      <c r="BU239" s="56"/>
      <c r="BV239" s="56"/>
      <c r="BW239" s="56"/>
      <c r="BX239" s="56"/>
      <c r="BY239" s="56"/>
      <c r="BZ239" s="56"/>
      <c r="CA239" s="56"/>
      <c r="CB239" s="56"/>
      <c r="CC239" s="56"/>
      <c r="CD239" s="56"/>
      <c r="CE239" s="56"/>
      <c r="CF239" s="56"/>
      <c r="CG239" s="56"/>
      <c r="CH239" s="56"/>
      <c r="CI239" s="56"/>
      <c r="CJ239" s="56"/>
      <c r="CK239" s="56"/>
      <c r="CL239" s="56"/>
      <c r="CM239" s="56"/>
      <c r="CN239" s="56"/>
      <c r="CO239" s="56"/>
      <c r="CP239" s="56"/>
      <c r="CQ239" s="56"/>
      <c r="CR239" s="56"/>
      <c r="CS239" s="56"/>
      <c r="CT239" s="56"/>
      <c r="CU239" s="56"/>
      <c r="CV239" s="56"/>
      <c r="CW239" s="56"/>
      <c r="CX239" s="56"/>
      <c r="CY239" s="56"/>
      <c r="CZ239" s="56"/>
      <c r="DA239" s="56"/>
      <c r="DB239" s="56"/>
      <c r="DC239" s="56"/>
      <c r="DD239" s="56"/>
      <c r="DE239" s="56"/>
      <c r="DF239" s="56"/>
      <c r="DG239" s="56"/>
      <c r="DH239" s="56"/>
      <c r="DI239" s="56"/>
      <c r="DJ239" s="56"/>
      <c r="DK239" s="56"/>
      <c r="DL239" s="56"/>
      <c r="DM239" s="56"/>
      <c r="DN239" s="56"/>
      <c r="DO239" s="56"/>
      <c r="DP239" s="56"/>
      <c r="DQ239" s="56"/>
      <c r="DR239" s="56"/>
      <c r="DS239" s="56"/>
      <c r="DT239" s="56"/>
      <c r="DU239" s="56"/>
      <c r="DV239" s="56"/>
      <c r="DW239" s="56"/>
      <c r="DX239" s="56"/>
      <c r="DY239" s="56"/>
      <c r="DZ239" s="56"/>
      <c r="EA239" s="56"/>
      <c r="EB239" s="56"/>
      <c r="EC239" s="56"/>
      <c r="ED239" s="56"/>
      <c r="EE239" s="56"/>
      <c r="EF239" s="56"/>
      <c r="EG239" s="56"/>
      <c r="EH239" s="56"/>
      <c r="EI239" s="56"/>
      <c r="EJ239" s="56"/>
      <c r="EK239" s="56"/>
      <c r="EL239" s="56"/>
      <c r="EM239" s="56"/>
      <c r="EN239" s="56"/>
      <c r="EO239" s="56"/>
      <c r="EP239" s="56"/>
      <c r="EQ239" s="56"/>
      <c r="ER239" s="56"/>
      <c r="ES239" s="56"/>
      <c r="ET239" s="56"/>
      <c r="EU239" s="56"/>
      <c r="EV239" s="56"/>
      <c r="EW239" s="56"/>
      <c r="EX239" s="56"/>
      <c r="EY239" s="56"/>
      <c r="EZ239" s="56"/>
      <c r="FA239" s="56"/>
      <c r="FB239" s="56"/>
    </row>
    <row r="240" spans="1:158" s="139" customFormat="1" ht="15" x14ac:dyDescent="0.25">
      <c r="A240" s="56"/>
      <c r="B240" s="137">
        <v>13102020101</v>
      </c>
      <c r="C240" s="138" t="s">
        <v>89</v>
      </c>
      <c r="D240" s="124" t="s">
        <v>101</v>
      </c>
      <c r="E240" s="62">
        <f>+E241+E242</f>
        <v>10200000</v>
      </c>
      <c r="F240" s="62">
        <f t="shared" ref="F240:T240" si="121">+F241+F242</f>
        <v>0</v>
      </c>
      <c r="G240" s="62">
        <f t="shared" si="121"/>
        <v>0</v>
      </c>
      <c r="H240" s="62">
        <f t="shared" si="121"/>
        <v>5400000</v>
      </c>
      <c r="I240" s="62">
        <f t="shared" si="121"/>
        <v>4800000</v>
      </c>
      <c r="J240" s="62">
        <f t="shared" si="121"/>
        <v>0</v>
      </c>
      <c r="K240" s="62">
        <f t="shared" si="121"/>
        <v>0</v>
      </c>
      <c r="L240" s="62">
        <f t="shared" si="121"/>
        <v>0</v>
      </c>
      <c r="M240" s="62">
        <f t="shared" si="121"/>
        <v>0</v>
      </c>
      <c r="N240" s="62">
        <f t="shared" si="121"/>
        <v>0</v>
      </c>
      <c r="O240" s="62">
        <f t="shared" si="121"/>
        <v>0</v>
      </c>
      <c r="P240" s="62">
        <f t="shared" si="121"/>
        <v>0</v>
      </c>
      <c r="Q240" s="62">
        <f t="shared" si="121"/>
        <v>0</v>
      </c>
      <c r="R240" s="62">
        <f t="shared" si="121"/>
        <v>10200000</v>
      </c>
      <c r="S240" s="62">
        <f t="shared" si="121"/>
        <v>0</v>
      </c>
      <c r="T240" s="62">
        <f t="shared" si="121"/>
        <v>10200000</v>
      </c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56"/>
      <c r="AR240" s="56"/>
      <c r="AS240" s="56"/>
      <c r="AT240" s="56"/>
      <c r="AU240" s="56"/>
      <c r="AV240" s="56"/>
      <c r="AW240" s="56"/>
      <c r="AX240" s="56"/>
      <c r="AY240" s="56"/>
      <c r="AZ240" s="56"/>
      <c r="BA240" s="56"/>
      <c r="BB240" s="56"/>
      <c r="BC240" s="56"/>
      <c r="BD240" s="56"/>
      <c r="BE240" s="56"/>
      <c r="BF240" s="56"/>
      <c r="BG240" s="56"/>
      <c r="BH240" s="56"/>
      <c r="BI240" s="56"/>
      <c r="BJ240" s="56"/>
      <c r="BK240" s="56"/>
      <c r="BL240" s="56"/>
      <c r="BM240" s="56"/>
      <c r="BN240" s="56"/>
      <c r="BO240" s="56"/>
      <c r="BP240" s="56"/>
      <c r="BQ240" s="56"/>
      <c r="BR240" s="56"/>
      <c r="BS240" s="56"/>
      <c r="BT240" s="56"/>
      <c r="BU240" s="56"/>
      <c r="BV240" s="56"/>
      <c r="BW240" s="56"/>
      <c r="BX240" s="56"/>
      <c r="BY240" s="56"/>
      <c r="BZ240" s="56"/>
      <c r="CA240" s="56"/>
      <c r="CB240" s="56"/>
      <c r="CC240" s="56"/>
      <c r="CD240" s="56"/>
      <c r="CE240" s="56"/>
      <c r="CF240" s="56"/>
      <c r="CG240" s="56"/>
      <c r="CH240" s="56"/>
      <c r="CI240" s="56"/>
      <c r="CJ240" s="56"/>
      <c r="CK240" s="56"/>
      <c r="CL240" s="56"/>
      <c r="CM240" s="56"/>
      <c r="CN240" s="56"/>
      <c r="CO240" s="56"/>
      <c r="CP240" s="56"/>
      <c r="CQ240" s="56"/>
      <c r="CR240" s="56"/>
      <c r="CS240" s="56"/>
      <c r="CT240" s="56"/>
      <c r="CU240" s="56"/>
      <c r="CV240" s="56"/>
      <c r="CW240" s="56"/>
      <c r="CX240" s="56"/>
      <c r="CY240" s="56"/>
      <c r="CZ240" s="56"/>
      <c r="DA240" s="56"/>
      <c r="DB240" s="56"/>
      <c r="DC240" s="56"/>
      <c r="DD240" s="56"/>
      <c r="DE240" s="56"/>
      <c r="DF240" s="56"/>
      <c r="DG240" s="56"/>
      <c r="DH240" s="56"/>
      <c r="DI240" s="56"/>
      <c r="DJ240" s="56"/>
      <c r="DK240" s="56"/>
      <c r="DL240" s="56"/>
      <c r="DM240" s="56"/>
      <c r="DN240" s="56"/>
      <c r="DO240" s="56"/>
      <c r="DP240" s="56"/>
      <c r="DQ240" s="56"/>
      <c r="DR240" s="56"/>
      <c r="DS240" s="56"/>
      <c r="DT240" s="56"/>
      <c r="DU240" s="56"/>
      <c r="DV240" s="56"/>
      <c r="DW240" s="56"/>
      <c r="DX240" s="56"/>
      <c r="DY240" s="56"/>
      <c r="DZ240" s="56"/>
      <c r="EA240" s="56"/>
      <c r="EB240" s="56"/>
      <c r="EC240" s="56"/>
      <c r="ED240" s="56"/>
      <c r="EE240" s="56"/>
      <c r="EF240" s="56"/>
      <c r="EG240" s="56"/>
      <c r="EH240" s="56"/>
      <c r="EI240" s="56"/>
      <c r="EJ240" s="56"/>
      <c r="EK240" s="56"/>
      <c r="EL240" s="56"/>
      <c r="EM240" s="56"/>
      <c r="EN240" s="56"/>
      <c r="EO240" s="56"/>
      <c r="EP240" s="56"/>
      <c r="EQ240" s="56"/>
      <c r="ER240" s="56"/>
      <c r="ES240" s="56"/>
      <c r="ET240" s="56"/>
      <c r="EU240" s="56"/>
      <c r="EV240" s="56"/>
      <c r="EW240" s="56"/>
      <c r="EX240" s="56"/>
      <c r="EY240" s="56"/>
      <c r="EZ240" s="56"/>
      <c r="FA240" s="56"/>
      <c r="FB240" s="56"/>
    </row>
    <row r="241" spans="1:158" s="60" customFormat="1" ht="15" x14ac:dyDescent="0.25">
      <c r="A241" s="57"/>
      <c r="B241" s="128">
        <v>1310202010104</v>
      </c>
      <c r="C241" s="21" t="s">
        <v>89</v>
      </c>
      <c r="D241" s="50" t="s">
        <v>438</v>
      </c>
      <c r="E241" s="125">
        <f>1817052-1817052</f>
        <v>0</v>
      </c>
      <c r="F241" s="33">
        <v>0</v>
      </c>
      <c r="G241" s="33">
        <v>0</v>
      </c>
      <c r="H241" s="33">
        <v>0</v>
      </c>
      <c r="I241" s="33">
        <v>0</v>
      </c>
      <c r="J241" s="122">
        <v>0</v>
      </c>
      <c r="K241" s="33">
        <v>0</v>
      </c>
      <c r="L241" s="123">
        <v>0</v>
      </c>
      <c r="M241" s="33">
        <v>0</v>
      </c>
      <c r="N241" s="33">
        <v>0</v>
      </c>
      <c r="O241" s="33">
        <v>0</v>
      </c>
      <c r="P241" s="33">
        <v>0</v>
      </c>
      <c r="Q241" s="33">
        <v>0</v>
      </c>
      <c r="R241" s="33">
        <f t="shared" si="117"/>
        <v>0</v>
      </c>
      <c r="S241" s="33">
        <f t="shared" ref="S241:S296" si="122">+E241-R241</f>
        <v>0</v>
      </c>
      <c r="T241" s="33">
        <f t="shared" si="118"/>
        <v>0</v>
      </c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  <c r="AN241" s="57"/>
      <c r="AO241" s="57"/>
      <c r="AP241" s="57"/>
      <c r="AQ241" s="57"/>
      <c r="AR241" s="57"/>
      <c r="AS241" s="57"/>
      <c r="AT241" s="57"/>
      <c r="AU241" s="57"/>
      <c r="AV241" s="57"/>
      <c r="AW241" s="57"/>
      <c r="AX241" s="57"/>
      <c r="AY241" s="57"/>
      <c r="AZ241" s="57"/>
      <c r="BA241" s="57"/>
      <c r="BB241" s="57"/>
      <c r="BC241" s="57"/>
      <c r="BD241" s="57"/>
      <c r="BE241" s="57"/>
      <c r="BF241" s="57"/>
      <c r="BG241" s="57"/>
      <c r="BH241" s="57"/>
      <c r="BI241" s="57"/>
      <c r="BJ241" s="57"/>
      <c r="BK241" s="57"/>
      <c r="BL241" s="57"/>
      <c r="BM241" s="57"/>
      <c r="BN241" s="57"/>
      <c r="BO241" s="57"/>
      <c r="BP241" s="57"/>
      <c r="BQ241" s="57"/>
      <c r="BR241" s="57"/>
      <c r="BS241" s="57"/>
      <c r="BT241" s="57"/>
      <c r="BU241" s="57"/>
      <c r="BV241" s="57"/>
      <c r="BW241" s="57"/>
      <c r="BX241" s="57"/>
      <c r="BY241" s="57"/>
      <c r="BZ241" s="57"/>
      <c r="CA241" s="57"/>
      <c r="CB241" s="57"/>
      <c r="CC241" s="57"/>
      <c r="CD241" s="57"/>
      <c r="CE241" s="57"/>
      <c r="CF241" s="57"/>
      <c r="CG241" s="57"/>
      <c r="CH241" s="57"/>
      <c r="CI241" s="57"/>
      <c r="CJ241" s="57"/>
      <c r="CK241" s="57"/>
      <c r="CL241" s="57"/>
      <c r="CM241" s="57"/>
      <c r="CN241" s="57"/>
      <c r="CO241" s="57"/>
      <c r="CP241" s="57"/>
      <c r="CQ241" s="57"/>
      <c r="CR241" s="57"/>
      <c r="CS241" s="57"/>
      <c r="CT241" s="57"/>
      <c r="CU241" s="57"/>
      <c r="CV241" s="57"/>
      <c r="CW241" s="57"/>
      <c r="CX241" s="57"/>
      <c r="CY241" s="57"/>
      <c r="CZ241" s="57"/>
      <c r="DA241" s="57"/>
      <c r="DB241" s="57"/>
      <c r="DC241" s="57"/>
      <c r="DD241" s="57"/>
      <c r="DE241" s="57"/>
      <c r="DF241" s="57"/>
      <c r="DG241" s="57"/>
      <c r="DH241" s="57"/>
      <c r="DI241" s="57"/>
      <c r="DJ241" s="57"/>
      <c r="DK241" s="57"/>
      <c r="DL241" s="57"/>
      <c r="DM241" s="57"/>
      <c r="DN241" s="57"/>
      <c r="DO241" s="57"/>
      <c r="DP241" s="57"/>
      <c r="DQ241" s="57"/>
      <c r="DR241" s="57"/>
      <c r="DS241" s="57"/>
      <c r="DT241" s="57"/>
      <c r="DU241" s="57"/>
      <c r="DV241" s="57"/>
      <c r="DW241" s="57"/>
      <c r="DX241" s="57"/>
      <c r="DY241" s="57"/>
      <c r="DZ241" s="57"/>
      <c r="EA241" s="57"/>
      <c r="EB241" s="57"/>
      <c r="EC241" s="57"/>
      <c r="ED241" s="57"/>
      <c r="EE241" s="57"/>
      <c r="EF241" s="57"/>
      <c r="EG241" s="57"/>
      <c r="EH241" s="57"/>
      <c r="EI241" s="57"/>
      <c r="EJ241" s="57"/>
      <c r="EK241" s="57"/>
      <c r="EL241" s="57"/>
      <c r="EM241" s="57"/>
      <c r="EN241" s="57"/>
      <c r="EO241" s="57"/>
      <c r="EP241" s="57"/>
      <c r="EQ241" s="57"/>
      <c r="ER241" s="57"/>
      <c r="ES241" s="57"/>
      <c r="ET241" s="57"/>
      <c r="EU241" s="57"/>
      <c r="EV241" s="57"/>
      <c r="EW241" s="57"/>
      <c r="EX241" s="57"/>
      <c r="EY241" s="57"/>
      <c r="EZ241" s="57"/>
      <c r="FA241" s="57"/>
      <c r="FB241" s="57"/>
    </row>
    <row r="242" spans="1:158" s="60" customFormat="1" ht="15" x14ac:dyDescent="0.25">
      <c r="A242" s="57"/>
      <c r="B242" s="128">
        <v>1310202010106</v>
      </c>
      <c r="C242" s="111" t="s">
        <v>89</v>
      </c>
      <c r="D242" s="50" t="s">
        <v>53</v>
      </c>
      <c r="E242" s="125">
        <v>10200000</v>
      </c>
      <c r="F242" s="33">
        <v>0</v>
      </c>
      <c r="G242" s="33">
        <v>0</v>
      </c>
      <c r="H242" s="33">
        <v>5400000</v>
      </c>
      <c r="I242" s="33">
        <v>4800000</v>
      </c>
      <c r="J242" s="122">
        <v>0</v>
      </c>
      <c r="K242" s="33">
        <v>0</v>
      </c>
      <c r="L242" s="123">
        <v>0</v>
      </c>
      <c r="M242" s="33"/>
      <c r="N242" s="33">
        <v>0</v>
      </c>
      <c r="O242" s="33">
        <v>0</v>
      </c>
      <c r="P242" s="33">
        <v>0</v>
      </c>
      <c r="Q242" s="33"/>
      <c r="R242" s="33">
        <f t="shared" si="117"/>
        <v>10200000</v>
      </c>
      <c r="S242" s="33">
        <f t="shared" si="122"/>
        <v>0</v>
      </c>
      <c r="T242" s="33">
        <f t="shared" si="118"/>
        <v>10200000</v>
      </c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  <c r="AL242" s="57"/>
      <c r="AM242" s="57"/>
      <c r="AN242" s="57"/>
      <c r="AO242" s="57"/>
      <c r="AP242" s="57"/>
      <c r="AQ242" s="57"/>
      <c r="AR242" s="57"/>
      <c r="AS242" s="57"/>
      <c r="AT242" s="57"/>
      <c r="AU242" s="57"/>
      <c r="AV242" s="57"/>
      <c r="AW242" s="57"/>
      <c r="AX242" s="57"/>
      <c r="AY242" s="57"/>
      <c r="AZ242" s="57"/>
      <c r="BA242" s="57"/>
      <c r="BB242" s="57"/>
      <c r="BC242" s="57"/>
      <c r="BD242" s="57"/>
      <c r="BE242" s="57"/>
      <c r="BF242" s="57"/>
      <c r="BG242" s="57"/>
      <c r="BH242" s="57"/>
      <c r="BI242" s="57"/>
      <c r="BJ242" s="57"/>
      <c r="BK242" s="57"/>
      <c r="BL242" s="57"/>
      <c r="BM242" s="57"/>
      <c r="BN242" s="57"/>
      <c r="BO242" s="57"/>
      <c r="BP242" s="57"/>
      <c r="BQ242" s="57"/>
      <c r="BR242" s="57"/>
      <c r="BS242" s="57"/>
      <c r="BT242" s="57"/>
      <c r="BU242" s="57"/>
      <c r="BV242" s="57"/>
      <c r="BW242" s="57"/>
      <c r="BX242" s="57"/>
      <c r="BY242" s="57"/>
      <c r="BZ242" s="57"/>
      <c r="CA242" s="57"/>
      <c r="CB242" s="57"/>
      <c r="CC242" s="57"/>
      <c r="CD242" s="57"/>
      <c r="CE242" s="57"/>
      <c r="CF242" s="57"/>
      <c r="CG242" s="57"/>
      <c r="CH242" s="57"/>
      <c r="CI242" s="57"/>
      <c r="CJ242" s="57"/>
      <c r="CK242" s="57"/>
      <c r="CL242" s="57"/>
      <c r="CM242" s="57"/>
      <c r="CN242" s="57"/>
      <c r="CO242" s="57"/>
      <c r="CP242" s="57"/>
      <c r="CQ242" s="57"/>
      <c r="CR242" s="57"/>
      <c r="CS242" s="57"/>
      <c r="CT242" s="57"/>
      <c r="CU242" s="57"/>
      <c r="CV242" s="57"/>
      <c r="CW242" s="57"/>
      <c r="CX242" s="57"/>
      <c r="CY242" s="57"/>
      <c r="CZ242" s="57"/>
      <c r="DA242" s="57"/>
      <c r="DB242" s="57"/>
      <c r="DC242" s="57"/>
      <c r="DD242" s="57"/>
      <c r="DE242" s="57"/>
      <c r="DF242" s="57"/>
      <c r="DG242" s="57"/>
      <c r="DH242" s="57"/>
      <c r="DI242" s="57"/>
      <c r="DJ242" s="57"/>
      <c r="DK242" s="57"/>
      <c r="DL242" s="57"/>
      <c r="DM242" s="57"/>
      <c r="DN242" s="57"/>
      <c r="DO242" s="57"/>
      <c r="DP242" s="57"/>
      <c r="DQ242" s="57"/>
      <c r="DR242" s="57"/>
      <c r="DS242" s="57"/>
      <c r="DT242" s="57"/>
      <c r="DU242" s="57"/>
      <c r="DV242" s="57"/>
      <c r="DW242" s="57"/>
      <c r="DX242" s="57"/>
      <c r="DY242" s="57"/>
      <c r="DZ242" s="57"/>
      <c r="EA242" s="57"/>
      <c r="EB242" s="57"/>
      <c r="EC242" s="57"/>
      <c r="ED242" s="57"/>
      <c r="EE242" s="57"/>
      <c r="EF242" s="57"/>
      <c r="EG242" s="57"/>
      <c r="EH242" s="57"/>
      <c r="EI242" s="57"/>
      <c r="EJ242" s="57"/>
      <c r="EK242" s="57"/>
      <c r="EL242" s="57"/>
      <c r="EM242" s="57"/>
      <c r="EN242" s="57"/>
      <c r="EO242" s="57"/>
      <c r="EP242" s="57"/>
      <c r="EQ242" s="57"/>
      <c r="ER242" s="57"/>
      <c r="ES242" s="57"/>
      <c r="ET242" s="57"/>
      <c r="EU242" s="57"/>
      <c r="EV242" s="57"/>
      <c r="EW242" s="57"/>
      <c r="EX242" s="57"/>
      <c r="EY242" s="57"/>
      <c r="EZ242" s="57"/>
      <c r="FA242" s="57"/>
      <c r="FB242" s="57"/>
    </row>
    <row r="243" spans="1:158" s="139" customFormat="1" ht="15" x14ac:dyDescent="0.25">
      <c r="A243" s="56"/>
      <c r="B243" s="137">
        <v>13102020102</v>
      </c>
      <c r="C243" s="138" t="s">
        <v>89</v>
      </c>
      <c r="D243" s="124" t="s">
        <v>102</v>
      </c>
      <c r="E243" s="62">
        <f>+E244+E245+E246+E247+E248+E249+E250</f>
        <v>63603306</v>
      </c>
      <c r="F243" s="62">
        <f t="shared" ref="F243:T243" si="123">+F244+F245+F246+F247+F248+F249+F250</f>
        <v>0</v>
      </c>
      <c r="G243" s="62">
        <f t="shared" si="123"/>
        <v>3758248</v>
      </c>
      <c r="H243" s="62">
        <f t="shared" si="123"/>
        <v>3709566</v>
      </c>
      <c r="I243" s="62">
        <f t="shared" si="123"/>
        <v>1966708</v>
      </c>
      <c r="J243" s="62">
        <f t="shared" si="123"/>
        <v>18375928</v>
      </c>
      <c r="K243" s="62">
        <f t="shared" si="123"/>
        <v>0</v>
      </c>
      <c r="L243" s="62">
        <f t="shared" si="123"/>
        <v>7800450</v>
      </c>
      <c r="M243" s="62">
        <f t="shared" si="123"/>
        <v>0</v>
      </c>
      <c r="N243" s="62">
        <f t="shared" si="123"/>
        <v>0</v>
      </c>
      <c r="O243" s="62">
        <f t="shared" si="123"/>
        <v>0</v>
      </c>
      <c r="P243" s="62">
        <f t="shared" si="123"/>
        <v>0</v>
      </c>
      <c r="Q243" s="62">
        <f t="shared" si="123"/>
        <v>0</v>
      </c>
      <c r="R243" s="62">
        <f t="shared" si="123"/>
        <v>35610900</v>
      </c>
      <c r="S243" s="62">
        <f t="shared" si="123"/>
        <v>27992406</v>
      </c>
      <c r="T243" s="62">
        <f t="shared" si="123"/>
        <v>63603306</v>
      </c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56"/>
      <c r="AR243" s="56"/>
      <c r="AS243" s="56"/>
      <c r="AT243" s="56"/>
      <c r="AU243" s="56"/>
      <c r="AV243" s="56"/>
      <c r="AW243" s="56"/>
      <c r="AX243" s="56"/>
      <c r="AY243" s="56"/>
      <c r="AZ243" s="56"/>
      <c r="BA243" s="56"/>
      <c r="BB243" s="56"/>
      <c r="BC243" s="56"/>
      <c r="BD243" s="56"/>
      <c r="BE243" s="56"/>
      <c r="BF243" s="56"/>
      <c r="BG243" s="56"/>
      <c r="BH243" s="56"/>
      <c r="BI243" s="56"/>
      <c r="BJ243" s="56"/>
      <c r="BK243" s="56"/>
      <c r="BL243" s="56"/>
      <c r="BM243" s="56"/>
      <c r="BN243" s="56"/>
      <c r="BO243" s="56"/>
      <c r="BP243" s="56"/>
      <c r="BQ243" s="56"/>
      <c r="BR243" s="56"/>
      <c r="BS243" s="56"/>
      <c r="BT243" s="56"/>
      <c r="BU243" s="56"/>
      <c r="BV243" s="56"/>
      <c r="BW243" s="56"/>
      <c r="BX243" s="56"/>
      <c r="BY243" s="56"/>
      <c r="BZ243" s="56"/>
      <c r="CA243" s="56"/>
      <c r="CB243" s="56"/>
      <c r="CC243" s="56"/>
      <c r="CD243" s="56"/>
      <c r="CE243" s="56"/>
      <c r="CF243" s="56"/>
      <c r="CG243" s="56"/>
      <c r="CH243" s="56"/>
      <c r="CI243" s="56"/>
      <c r="CJ243" s="56"/>
      <c r="CK243" s="56"/>
      <c r="CL243" s="56"/>
      <c r="CM243" s="56"/>
      <c r="CN243" s="56"/>
      <c r="CO243" s="56"/>
      <c r="CP243" s="56"/>
      <c r="CQ243" s="56"/>
      <c r="CR243" s="56"/>
      <c r="CS243" s="56"/>
      <c r="CT243" s="56"/>
      <c r="CU243" s="56"/>
      <c r="CV243" s="56"/>
      <c r="CW243" s="56"/>
      <c r="CX243" s="56"/>
      <c r="CY243" s="56"/>
      <c r="CZ243" s="56"/>
      <c r="DA243" s="56"/>
      <c r="DB243" s="56"/>
      <c r="DC243" s="56"/>
      <c r="DD243" s="56"/>
      <c r="DE243" s="56"/>
      <c r="DF243" s="56"/>
      <c r="DG243" s="56"/>
      <c r="DH243" s="56"/>
      <c r="DI243" s="56"/>
      <c r="DJ243" s="56"/>
      <c r="DK243" s="56"/>
      <c r="DL243" s="56"/>
      <c r="DM243" s="56"/>
      <c r="DN243" s="56"/>
      <c r="DO243" s="56"/>
      <c r="DP243" s="56"/>
      <c r="DQ243" s="56"/>
      <c r="DR243" s="56"/>
      <c r="DS243" s="56"/>
      <c r="DT243" s="56"/>
      <c r="DU243" s="56"/>
      <c r="DV243" s="56"/>
      <c r="DW243" s="56"/>
      <c r="DX243" s="56"/>
      <c r="DY243" s="56"/>
      <c r="DZ243" s="56"/>
      <c r="EA243" s="56"/>
      <c r="EB243" s="56"/>
      <c r="EC243" s="56"/>
      <c r="ED243" s="56"/>
      <c r="EE243" s="56"/>
      <c r="EF243" s="56"/>
      <c r="EG243" s="56"/>
      <c r="EH243" s="56"/>
      <c r="EI243" s="56"/>
      <c r="EJ243" s="56"/>
      <c r="EK243" s="56"/>
      <c r="EL243" s="56"/>
      <c r="EM243" s="56"/>
      <c r="EN243" s="56"/>
      <c r="EO243" s="56"/>
      <c r="EP243" s="56"/>
      <c r="EQ243" s="56"/>
      <c r="ER243" s="56"/>
      <c r="ES243" s="56"/>
      <c r="ET243" s="56"/>
      <c r="EU243" s="56"/>
      <c r="EV243" s="56"/>
      <c r="EW243" s="56"/>
      <c r="EX243" s="56"/>
      <c r="EY243" s="56"/>
      <c r="EZ243" s="56"/>
      <c r="FA243" s="56"/>
      <c r="FB243" s="56"/>
    </row>
    <row r="244" spans="1:158" s="60" customFormat="1" ht="15" x14ac:dyDescent="0.25">
      <c r="A244" s="57"/>
      <c r="B244" s="128">
        <v>1310202010202</v>
      </c>
      <c r="C244" s="21" t="s">
        <v>89</v>
      </c>
      <c r="D244" s="50" t="s">
        <v>103</v>
      </c>
      <c r="E244" s="125">
        <f>1185852-1185852</f>
        <v>0</v>
      </c>
      <c r="F244" s="33">
        <v>0</v>
      </c>
      <c r="G244" s="33">
        <v>0</v>
      </c>
      <c r="H244" s="33">
        <v>0</v>
      </c>
      <c r="I244" s="33">
        <v>0</v>
      </c>
      <c r="J244" s="122">
        <v>0</v>
      </c>
      <c r="K244" s="33">
        <v>0</v>
      </c>
      <c r="L244" s="123">
        <v>0</v>
      </c>
      <c r="M244" s="33">
        <v>0</v>
      </c>
      <c r="N244" s="33">
        <v>0</v>
      </c>
      <c r="O244" s="33">
        <v>0</v>
      </c>
      <c r="P244" s="33">
        <v>0</v>
      </c>
      <c r="Q244" s="33">
        <v>0</v>
      </c>
      <c r="R244" s="33">
        <f t="shared" si="117"/>
        <v>0</v>
      </c>
      <c r="S244" s="33">
        <f t="shared" si="122"/>
        <v>0</v>
      </c>
      <c r="T244" s="33">
        <f t="shared" si="118"/>
        <v>0</v>
      </c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57"/>
      <c r="AN244" s="57"/>
      <c r="AO244" s="57"/>
      <c r="AP244" s="57"/>
      <c r="AQ244" s="57"/>
      <c r="AR244" s="57"/>
      <c r="AS244" s="57"/>
      <c r="AT244" s="57"/>
      <c r="AU244" s="57"/>
      <c r="AV244" s="57"/>
      <c r="AW244" s="57"/>
      <c r="AX244" s="57"/>
      <c r="AY244" s="57"/>
      <c r="AZ244" s="57"/>
      <c r="BA244" s="57"/>
      <c r="BB244" s="57"/>
      <c r="BC244" s="57"/>
      <c r="BD244" s="57"/>
      <c r="BE244" s="57"/>
      <c r="BF244" s="57"/>
      <c r="BG244" s="57"/>
      <c r="BH244" s="57"/>
      <c r="BI244" s="57"/>
      <c r="BJ244" s="57"/>
      <c r="BK244" s="57"/>
      <c r="BL244" s="57"/>
      <c r="BM244" s="57"/>
      <c r="BN244" s="57"/>
      <c r="BO244" s="57"/>
      <c r="BP244" s="57"/>
      <c r="BQ244" s="57"/>
      <c r="BR244" s="57"/>
      <c r="BS244" s="57"/>
      <c r="BT244" s="57"/>
      <c r="BU244" s="57"/>
      <c r="BV244" s="57"/>
      <c r="BW244" s="57"/>
      <c r="BX244" s="57"/>
      <c r="BY244" s="57"/>
      <c r="BZ244" s="57"/>
      <c r="CA244" s="57"/>
      <c r="CB244" s="57"/>
      <c r="CC244" s="57"/>
      <c r="CD244" s="57"/>
      <c r="CE244" s="57"/>
      <c r="CF244" s="57"/>
      <c r="CG244" s="57"/>
      <c r="CH244" s="57"/>
      <c r="CI244" s="57"/>
      <c r="CJ244" s="57"/>
      <c r="CK244" s="57"/>
      <c r="CL244" s="57"/>
      <c r="CM244" s="57"/>
      <c r="CN244" s="57"/>
      <c r="CO244" s="57"/>
      <c r="CP244" s="57"/>
      <c r="CQ244" s="57"/>
      <c r="CR244" s="57"/>
      <c r="CS244" s="57"/>
      <c r="CT244" s="57"/>
      <c r="CU244" s="57"/>
      <c r="CV244" s="57"/>
      <c r="CW244" s="57"/>
      <c r="CX244" s="57"/>
      <c r="CY244" s="57"/>
      <c r="CZ244" s="57"/>
      <c r="DA244" s="57"/>
      <c r="DB244" s="57"/>
      <c r="DC244" s="57"/>
      <c r="DD244" s="57"/>
      <c r="DE244" s="57"/>
      <c r="DF244" s="57"/>
      <c r="DG244" s="57"/>
      <c r="DH244" s="57"/>
      <c r="DI244" s="57"/>
      <c r="DJ244" s="57"/>
      <c r="DK244" s="57"/>
      <c r="DL244" s="57"/>
      <c r="DM244" s="57"/>
      <c r="DN244" s="57"/>
      <c r="DO244" s="57"/>
      <c r="DP244" s="57"/>
      <c r="DQ244" s="57"/>
      <c r="DR244" s="57"/>
      <c r="DS244" s="57"/>
      <c r="DT244" s="57"/>
      <c r="DU244" s="57"/>
      <c r="DV244" s="57"/>
      <c r="DW244" s="57"/>
      <c r="DX244" s="57"/>
      <c r="DY244" s="57"/>
      <c r="DZ244" s="57"/>
      <c r="EA244" s="57"/>
      <c r="EB244" s="57"/>
      <c r="EC244" s="57"/>
      <c r="ED244" s="57"/>
      <c r="EE244" s="57"/>
      <c r="EF244" s="57"/>
      <c r="EG244" s="57"/>
      <c r="EH244" s="57"/>
      <c r="EI244" s="57"/>
      <c r="EJ244" s="57"/>
      <c r="EK244" s="57"/>
      <c r="EL244" s="57"/>
      <c r="EM244" s="57"/>
      <c r="EN244" s="57"/>
      <c r="EO244" s="57"/>
      <c r="EP244" s="57"/>
      <c r="EQ244" s="57"/>
      <c r="ER244" s="57"/>
      <c r="ES244" s="57"/>
      <c r="ET244" s="57"/>
      <c r="EU244" s="57"/>
      <c r="EV244" s="57"/>
      <c r="EW244" s="57"/>
      <c r="EX244" s="57"/>
      <c r="EY244" s="57"/>
      <c r="EZ244" s="57"/>
      <c r="FA244" s="57"/>
      <c r="FB244" s="57"/>
    </row>
    <row r="245" spans="1:158" s="60" customFormat="1" ht="15" x14ac:dyDescent="0.25">
      <c r="A245" s="57"/>
      <c r="B245" s="128">
        <v>1310202010203</v>
      </c>
      <c r="C245" s="111" t="s">
        <v>89</v>
      </c>
      <c r="D245" s="50" t="s">
        <v>104</v>
      </c>
      <c r="E245" s="125">
        <f>30764470-288252-4118</f>
        <v>30472100</v>
      </c>
      <c r="F245" s="33">
        <v>0</v>
      </c>
      <c r="G245" s="33">
        <v>3758248</v>
      </c>
      <c r="H245" s="33">
        <v>3709566</v>
      </c>
      <c r="I245" s="33">
        <v>1966708</v>
      </c>
      <c r="J245" s="122">
        <v>45172</v>
      </c>
      <c r="K245" s="33">
        <v>0</v>
      </c>
      <c r="L245" s="123">
        <v>0</v>
      </c>
      <c r="M245" s="33">
        <v>0</v>
      </c>
      <c r="N245" s="33">
        <v>0</v>
      </c>
      <c r="O245" s="33">
        <v>0</v>
      </c>
      <c r="P245" s="33">
        <v>0</v>
      </c>
      <c r="Q245" s="33">
        <v>0</v>
      </c>
      <c r="R245" s="33">
        <f t="shared" si="117"/>
        <v>9479694</v>
      </c>
      <c r="S245" s="33">
        <f t="shared" si="122"/>
        <v>20992406</v>
      </c>
      <c r="T245" s="33">
        <f t="shared" si="118"/>
        <v>30472100</v>
      </c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L245" s="57"/>
      <c r="AM245" s="57"/>
      <c r="AN245" s="57"/>
      <c r="AO245" s="57"/>
      <c r="AP245" s="57"/>
      <c r="AQ245" s="57"/>
      <c r="AR245" s="57"/>
      <c r="AS245" s="57"/>
      <c r="AT245" s="57"/>
      <c r="AU245" s="57"/>
      <c r="AV245" s="57"/>
      <c r="AW245" s="57"/>
      <c r="AX245" s="57"/>
      <c r="AY245" s="57"/>
      <c r="AZ245" s="57"/>
      <c r="BA245" s="57"/>
      <c r="BB245" s="57"/>
      <c r="BC245" s="57"/>
      <c r="BD245" s="57"/>
      <c r="BE245" s="57"/>
      <c r="BF245" s="57"/>
      <c r="BG245" s="57"/>
      <c r="BH245" s="57"/>
      <c r="BI245" s="57"/>
      <c r="BJ245" s="57"/>
      <c r="BK245" s="57"/>
      <c r="BL245" s="57"/>
      <c r="BM245" s="57"/>
      <c r="BN245" s="57"/>
      <c r="BO245" s="57"/>
      <c r="BP245" s="57"/>
      <c r="BQ245" s="57"/>
      <c r="BR245" s="57"/>
      <c r="BS245" s="57"/>
      <c r="BT245" s="57"/>
      <c r="BU245" s="57"/>
      <c r="BV245" s="57"/>
      <c r="BW245" s="57"/>
      <c r="BX245" s="57"/>
      <c r="BY245" s="57"/>
      <c r="BZ245" s="57"/>
      <c r="CA245" s="57"/>
      <c r="CB245" s="57"/>
      <c r="CC245" s="57"/>
      <c r="CD245" s="57"/>
      <c r="CE245" s="57"/>
      <c r="CF245" s="57"/>
      <c r="CG245" s="57"/>
      <c r="CH245" s="57"/>
      <c r="CI245" s="57"/>
      <c r="CJ245" s="57"/>
      <c r="CK245" s="57"/>
      <c r="CL245" s="57"/>
      <c r="CM245" s="57"/>
      <c r="CN245" s="57"/>
      <c r="CO245" s="57"/>
      <c r="CP245" s="57"/>
      <c r="CQ245" s="57"/>
      <c r="CR245" s="57"/>
      <c r="CS245" s="57"/>
      <c r="CT245" s="57"/>
      <c r="CU245" s="57"/>
      <c r="CV245" s="57"/>
      <c r="CW245" s="57"/>
      <c r="CX245" s="57"/>
      <c r="CY245" s="57"/>
      <c r="CZ245" s="57"/>
      <c r="DA245" s="57"/>
      <c r="DB245" s="57"/>
      <c r="DC245" s="57"/>
      <c r="DD245" s="57"/>
      <c r="DE245" s="57"/>
      <c r="DF245" s="57"/>
      <c r="DG245" s="57"/>
      <c r="DH245" s="57"/>
      <c r="DI245" s="57"/>
      <c r="DJ245" s="57"/>
      <c r="DK245" s="57"/>
      <c r="DL245" s="57"/>
      <c r="DM245" s="57"/>
      <c r="DN245" s="57"/>
      <c r="DO245" s="57"/>
      <c r="DP245" s="57"/>
      <c r="DQ245" s="57"/>
      <c r="DR245" s="57"/>
      <c r="DS245" s="57"/>
      <c r="DT245" s="57"/>
      <c r="DU245" s="57"/>
      <c r="DV245" s="57"/>
      <c r="DW245" s="57"/>
      <c r="DX245" s="57"/>
      <c r="DY245" s="57"/>
      <c r="DZ245" s="57"/>
      <c r="EA245" s="57"/>
      <c r="EB245" s="57"/>
      <c r="EC245" s="57"/>
      <c r="ED245" s="57"/>
      <c r="EE245" s="57"/>
      <c r="EF245" s="57"/>
      <c r="EG245" s="57"/>
      <c r="EH245" s="57"/>
      <c r="EI245" s="57"/>
      <c r="EJ245" s="57"/>
      <c r="EK245" s="57"/>
      <c r="EL245" s="57"/>
      <c r="EM245" s="57"/>
      <c r="EN245" s="57"/>
      <c r="EO245" s="57"/>
      <c r="EP245" s="57"/>
      <c r="EQ245" s="57"/>
      <c r="ER245" s="57"/>
      <c r="ES245" s="57"/>
      <c r="ET245" s="57"/>
      <c r="EU245" s="57"/>
      <c r="EV245" s="57"/>
      <c r="EW245" s="57"/>
      <c r="EX245" s="57"/>
      <c r="EY245" s="57"/>
      <c r="EZ245" s="57"/>
      <c r="FA245" s="57"/>
      <c r="FB245" s="57"/>
    </row>
    <row r="246" spans="1:158" s="60" customFormat="1" ht="15" x14ac:dyDescent="0.25">
      <c r="A246" s="57"/>
      <c r="B246" s="128">
        <v>1310202010204</v>
      </c>
      <c r="C246" s="21" t="s">
        <v>89</v>
      </c>
      <c r="D246" s="50" t="s">
        <v>442</v>
      </c>
      <c r="E246" s="125">
        <v>7800450</v>
      </c>
      <c r="F246" s="33">
        <v>0</v>
      </c>
      <c r="G246" s="33">
        <v>0</v>
      </c>
      <c r="H246" s="33">
        <v>0</v>
      </c>
      <c r="I246" s="33">
        <v>0</v>
      </c>
      <c r="J246" s="122">
        <v>0</v>
      </c>
      <c r="K246" s="33">
        <v>0</v>
      </c>
      <c r="L246" s="123">
        <v>7800450</v>
      </c>
      <c r="M246" s="33">
        <v>0</v>
      </c>
      <c r="N246" s="33">
        <v>0</v>
      </c>
      <c r="O246" s="33">
        <v>0</v>
      </c>
      <c r="P246" s="33">
        <v>0</v>
      </c>
      <c r="Q246" s="33">
        <v>0</v>
      </c>
      <c r="R246" s="33">
        <f t="shared" si="117"/>
        <v>7800450</v>
      </c>
      <c r="S246" s="33">
        <f t="shared" si="122"/>
        <v>0</v>
      </c>
      <c r="T246" s="33">
        <f t="shared" si="118"/>
        <v>7800450</v>
      </c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57"/>
      <c r="AN246" s="57"/>
      <c r="AO246" s="57"/>
      <c r="AP246" s="57"/>
      <c r="AQ246" s="57"/>
      <c r="AR246" s="57"/>
      <c r="AS246" s="57"/>
      <c r="AT246" s="57"/>
      <c r="AU246" s="57"/>
      <c r="AV246" s="57"/>
      <c r="AW246" s="57"/>
      <c r="AX246" s="57"/>
      <c r="AY246" s="57"/>
      <c r="AZ246" s="57"/>
      <c r="BA246" s="57"/>
      <c r="BB246" s="57"/>
      <c r="BC246" s="57"/>
      <c r="BD246" s="57"/>
      <c r="BE246" s="57"/>
      <c r="BF246" s="57"/>
      <c r="BG246" s="57"/>
      <c r="BH246" s="57"/>
      <c r="BI246" s="57"/>
      <c r="BJ246" s="57"/>
      <c r="BK246" s="57"/>
      <c r="BL246" s="57"/>
      <c r="BM246" s="57"/>
      <c r="BN246" s="57"/>
      <c r="BO246" s="57"/>
      <c r="BP246" s="57"/>
      <c r="BQ246" s="57"/>
      <c r="BR246" s="57"/>
      <c r="BS246" s="57"/>
      <c r="BT246" s="57"/>
      <c r="BU246" s="57"/>
      <c r="BV246" s="57"/>
      <c r="BW246" s="57"/>
      <c r="BX246" s="57"/>
      <c r="BY246" s="57"/>
      <c r="BZ246" s="57"/>
      <c r="CA246" s="57"/>
      <c r="CB246" s="57"/>
      <c r="CC246" s="57"/>
      <c r="CD246" s="57"/>
      <c r="CE246" s="57"/>
      <c r="CF246" s="57"/>
      <c r="CG246" s="57"/>
      <c r="CH246" s="57"/>
      <c r="CI246" s="57"/>
      <c r="CJ246" s="57"/>
      <c r="CK246" s="57"/>
      <c r="CL246" s="57"/>
      <c r="CM246" s="57"/>
      <c r="CN246" s="57"/>
      <c r="CO246" s="57"/>
      <c r="CP246" s="57"/>
      <c r="CQ246" s="57"/>
      <c r="CR246" s="57"/>
      <c r="CS246" s="57"/>
      <c r="CT246" s="57"/>
      <c r="CU246" s="57"/>
      <c r="CV246" s="57"/>
      <c r="CW246" s="57"/>
      <c r="CX246" s="57"/>
      <c r="CY246" s="57"/>
      <c r="CZ246" s="57"/>
      <c r="DA246" s="57"/>
      <c r="DB246" s="57"/>
      <c r="DC246" s="57"/>
      <c r="DD246" s="57"/>
      <c r="DE246" s="57"/>
      <c r="DF246" s="57"/>
      <c r="DG246" s="57"/>
      <c r="DH246" s="57"/>
      <c r="DI246" s="57"/>
      <c r="DJ246" s="57"/>
      <c r="DK246" s="57"/>
      <c r="DL246" s="57"/>
      <c r="DM246" s="57"/>
      <c r="DN246" s="57"/>
      <c r="DO246" s="57"/>
      <c r="DP246" s="57"/>
      <c r="DQ246" s="57"/>
      <c r="DR246" s="57"/>
      <c r="DS246" s="57"/>
      <c r="DT246" s="57"/>
      <c r="DU246" s="57"/>
      <c r="DV246" s="57"/>
      <c r="DW246" s="57"/>
      <c r="DX246" s="57"/>
      <c r="DY246" s="57"/>
      <c r="DZ246" s="57"/>
      <c r="EA246" s="57"/>
      <c r="EB246" s="57"/>
      <c r="EC246" s="57"/>
      <c r="ED246" s="57"/>
      <c r="EE246" s="57"/>
      <c r="EF246" s="57"/>
      <c r="EG246" s="57"/>
      <c r="EH246" s="57"/>
      <c r="EI246" s="57"/>
      <c r="EJ246" s="57"/>
      <c r="EK246" s="57"/>
      <c r="EL246" s="57"/>
      <c r="EM246" s="57"/>
      <c r="EN246" s="57"/>
      <c r="EO246" s="57"/>
      <c r="EP246" s="57"/>
      <c r="EQ246" s="57"/>
      <c r="ER246" s="57"/>
      <c r="ES246" s="57"/>
      <c r="ET246" s="57"/>
      <c r="EU246" s="57"/>
      <c r="EV246" s="57"/>
      <c r="EW246" s="57"/>
      <c r="EX246" s="57"/>
      <c r="EY246" s="57"/>
      <c r="EZ246" s="57"/>
      <c r="FA246" s="57"/>
      <c r="FB246" s="57"/>
    </row>
    <row r="247" spans="1:158" s="60" customFormat="1" ht="15" x14ac:dyDescent="0.25">
      <c r="A247" s="57"/>
      <c r="B247" s="128">
        <v>1310202010205</v>
      </c>
      <c r="C247" s="21" t="s">
        <v>89</v>
      </c>
      <c r="D247" s="50" t="s">
        <v>105</v>
      </c>
      <c r="E247" s="125">
        <f>18721568-390812</f>
        <v>18330756</v>
      </c>
      <c r="F247" s="33">
        <v>0</v>
      </c>
      <c r="G247" s="33">
        <v>0</v>
      </c>
      <c r="H247" s="33">
        <v>0</v>
      </c>
      <c r="I247" s="33">
        <v>0</v>
      </c>
      <c r="J247" s="122">
        <v>18330756</v>
      </c>
      <c r="K247" s="33">
        <v>0</v>
      </c>
      <c r="L247" s="123">
        <v>0</v>
      </c>
      <c r="M247" s="33">
        <v>0</v>
      </c>
      <c r="N247" s="33">
        <v>0</v>
      </c>
      <c r="O247" s="33">
        <v>0</v>
      </c>
      <c r="P247" s="33">
        <v>0</v>
      </c>
      <c r="Q247" s="33">
        <v>0</v>
      </c>
      <c r="R247" s="33">
        <f t="shared" si="117"/>
        <v>18330756</v>
      </c>
      <c r="S247" s="33">
        <f t="shared" si="122"/>
        <v>0</v>
      </c>
      <c r="T247" s="33">
        <f t="shared" si="118"/>
        <v>18330756</v>
      </c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  <c r="AT247" s="57"/>
      <c r="AU247" s="57"/>
      <c r="AV247" s="57"/>
      <c r="AW247" s="57"/>
      <c r="AX247" s="57"/>
      <c r="AY247" s="57"/>
      <c r="AZ247" s="57"/>
      <c r="BA247" s="57"/>
      <c r="BB247" s="57"/>
      <c r="BC247" s="57"/>
      <c r="BD247" s="57"/>
      <c r="BE247" s="57"/>
      <c r="BF247" s="57"/>
      <c r="BG247" s="57"/>
      <c r="BH247" s="57"/>
      <c r="BI247" s="57"/>
      <c r="BJ247" s="57"/>
      <c r="BK247" s="57"/>
      <c r="BL247" s="57"/>
      <c r="BM247" s="57"/>
      <c r="BN247" s="57"/>
      <c r="BO247" s="57"/>
      <c r="BP247" s="57"/>
      <c r="BQ247" s="57"/>
      <c r="BR247" s="57"/>
      <c r="BS247" s="57"/>
      <c r="BT247" s="57"/>
      <c r="BU247" s="57"/>
      <c r="BV247" s="57"/>
      <c r="BW247" s="57"/>
      <c r="BX247" s="57"/>
      <c r="BY247" s="57"/>
      <c r="BZ247" s="57"/>
      <c r="CA247" s="57"/>
      <c r="CB247" s="57"/>
      <c r="CC247" s="57"/>
      <c r="CD247" s="57"/>
      <c r="CE247" s="57"/>
      <c r="CF247" s="57"/>
      <c r="CG247" s="57"/>
      <c r="CH247" s="57"/>
      <c r="CI247" s="57"/>
      <c r="CJ247" s="57"/>
      <c r="CK247" s="57"/>
      <c r="CL247" s="57"/>
      <c r="CM247" s="57"/>
      <c r="CN247" s="57"/>
      <c r="CO247" s="57"/>
      <c r="CP247" s="57"/>
      <c r="CQ247" s="57"/>
      <c r="CR247" s="57"/>
      <c r="CS247" s="57"/>
      <c r="CT247" s="57"/>
      <c r="CU247" s="57"/>
      <c r="CV247" s="57"/>
      <c r="CW247" s="57"/>
      <c r="CX247" s="57"/>
      <c r="CY247" s="57"/>
      <c r="CZ247" s="57"/>
      <c r="DA247" s="57"/>
      <c r="DB247" s="57"/>
      <c r="DC247" s="57"/>
      <c r="DD247" s="57"/>
      <c r="DE247" s="57"/>
      <c r="DF247" s="57"/>
      <c r="DG247" s="57"/>
      <c r="DH247" s="57"/>
      <c r="DI247" s="57"/>
      <c r="DJ247" s="57"/>
      <c r="DK247" s="57"/>
      <c r="DL247" s="57"/>
      <c r="DM247" s="57"/>
      <c r="DN247" s="57"/>
      <c r="DO247" s="57"/>
      <c r="DP247" s="57"/>
      <c r="DQ247" s="57"/>
      <c r="DR247" s="57"/>
      <c r="DS247" s="57"/>
      <c r="DT247" s="57"/>
      <c r="DU247" s="57"/>
      <c r="DV247" s="57"/>
      <c r="DW247" s="57"/>
      <c r="DX247" s="57"/>
      <c r="DY247" s="57"/>
      <c r="DZ247" s="57"/>
      <c r="EA247" s="57"/>
      <c r="EB247" s="57"/>
      <c r="EC247" s="57"/>
      <c r="ED247" s="57"/>
      <c r="EE247" s="57"/>
      <c r="EF247" s="57"/>
      <c r="EG247" s="57"/>
      <c r="EH247" s="57"/>
      <c r="EI247" s="57"/>
      <c r="EJ247" s="57"/>
      <c r="EK247" s="57"/>
      <c r="EL247" s="57"/>
      <c r="EM247" s="57"/>
      <c r="EN247" s="57"/>
      <c r="EO247" s="57"/>
      <c r="EP247" s="57"/>
      <c r="EQ247" s="57"/>
      <c r="ER247" s="57"/>
      <c r="ES247" s="57"/>
      <c r="ET247" s="57"/>
      <c r="EU247" s="57"/>
      <c r="EV247" s="57"/>
      <c r="EW247" s="57"/>
      <c r="EX247" s="57"/>
      <c r="EY247" s="57"/>
      <c r="EZ247" s="57"/>
      <c r="FA247" s="57"/>
      <c r="FB247" s="57"/>
    </row>
    <row r="248" spans="1:158" s="60" customFormat="1" ht="15" x14ac:dyDescent="0.25">
      <c r="A248" s="57"/>
      <c r="B248" s="128">
        <v>1310202010206</v>
      </c>
      <c r="C248" s="21" t="s">
        <v>439</v>
      </c>
      <c r="D248" s="50" t="s">
        <v>75</v>
      </c>
      <c r="E248" s="125">
        <f>8107336-1107336</f>
        <v>7000000</v>
      </c>
      <c r="F248" s="33">
        <v>0</v>
      </c>
      <c r="G248" s="33">
        <v>0</v>
      </c>
      <c r="H248" s="33">
        <v>0</v>
      </c>
      <c r="I248" s="33">
        <v>0</v>
      </c>
      <c r="J248" s="122">
        <v>0</v>
      </c>
      <c r="K248" s="33">
        <v>0</v>
      </c>
      <c r="L248" s="123">
        <v>0</v>
      </c>
      <c r="M248" s="33">
        <v>0</v>
      </c>
      <c r="N248" s="33">
        <v>0</v>
      </c>
      <c r="O248" s="33">
        <v>0</v>
      </c>
      <c r="P248" s="33">
        <v>0</v>
      </c>
      <c r="Q248" s="33">
        <v>0</v>
      </c>
      <c r="R248" s="33">
        <f t="shared" si="117"/>
        <v>0</v>
      </c>
      <c r="S248" s="33">
        <f t="shared" si="122"/>
        <v>7000000</v>
      </c>
      <c r="T248" s="33">
        <f t="shared" si="118"/>
        <v>7000000</v>
      </c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  <c r="AL248" s="57"/>
      <c r="AM248" s="57"/>
      <c r="AN248" s="57"/>
      <c r="AO248" s="57"/>
      <c r="AP248" s="57"/>
      <c r="AQ248" s="57"/>
      <c r="AR248" s="57"/>
      <c r="AS248" s="57"/>
      <c r="AT248" s="57"/>
      <c r="AU248" s="57"/>
      <c r="AV248" s="57"/>
      <c r="AW248" s="57"/>
      <c r="AX248" s="57"/>
      <c r="AY248" s="57"/>
      <c r="AZ248" s="57"/>
      <c r="BA248" s="57"/>
      <c r="BB248" s="57"/>
      <c r="BC248" s="57"/>
      <c r="BD248" s="57"/>
      <c r="BE248" s="57"/>
      <c r="BF248" s="57"/>
      <c r="BG248" s="57"/>
      <c r="BH248" s="57"/>
      <c r="BI248" s="57"/>
      <c r="BJ248" s="57"/>
      <c r="BK248" s="57"/>
      <c r="BL248" s="57"/>
      <c r="BM248" s="57"/>
      <c r="BN248" s="57"/>
      <c r="BO248" s="57"/>
      <c r="BP248" s="57"/>
      <c r="BQ248" s="57"/>
      <c r="BR248" s="57"/>
      <c r="BS248" s="57"/>
      <c r="BT248" s="57"/>
      <c r="BU248" s="57"/>
      <c r="BV248" s="57"/>
      <c r="BW248" s="57"/>
      <c r="BX248" s="57"/>
      <c r="BY248" s="57"/>
      <c r="BZ248" s="57"/>
      <c r="CA248" s="57"/>
      <c r="CB248" s="57"/>
      <c r="CC248" s="57"/>
      <c r="CD248" s="57"/>
      <c r="CE248" s="57"/>
      <c r="CF248" s="57"/>
      <c r="CG248" s="57"/>
      <c r="CH248" s="57"/>
      <c r="CI248" s="57"/>
      <c r="CJ248" s="57"/>
      <c r="CK248" s="57"/>
      <c r="CL248" s="57"/>
      <c r="CM248" s="57"/>
      <c r="CN248" s="57"/>
      <c r="CO248" s="57"/>
      <c r="CP248" s="57"/>
      <c r="CQ248" s="57"/>
      <c r="CR248" s="57"/>
      <c r="CS248" s="57"/>
      <c r="CT248" s="57"/>
      <c r="CU248" s="57"/>
      <c r="CV248" s="57"/>
      <c r="CW248" s="57"/>
      <c r="CX248" s="57"/>
      <c r="CY248" s="57"/>
      <c r="CZ248" s="57"/>
      <c r="DA248" s="57"/>
      <c r="DB248" s="57"/>
      <c r="DC248" s="57"/>
      <c r="DD248" s="57"/>
      <c r="DE248" s="57"/>
      <c r="DF248" s="57"/>
      <c r="DG248" s="57"/>
      <c r="DH248" s="57"/>
      <c r="DI248" s="57"/>
      <c r="DJ248" s="57"/>
      <c r="DK248" s="57"/>
      <c r="DL248" s="57"/>
      <c r="DM248" s="57"/>
      <c r="DN248" s="57"/>
      <c r="DO248" s="57"/>
      <c r="DP248" s="57"/>
      <c r="DQ248" s="57"/>
      <c r="DR248" s="57"/>
      <c r="DS248" s="57"/>
      <c r="DT248" s="57"/>
      <c r="DU248" s="57"/>
      <c r="DV248" s="57"/>
      <c r="DW248" s="57"/>
      <c r="DX248" s="57"/>
      <c r="DY248" s="57"/>
      <c r="DZ248" s="57"/>
      <c r="EA248" s="57"/>
      <c r="EB248" s="57"/>
      <c r="EC248" s="57"/>
      <c r="ED248" s="57"/>
      <c r="EE248" s="57"/>
      <c r="EF248" s="57"/>
      <c r="EG248" s="57"/>
      <c r="EH248" s="57"/>
      <c r="EI248" s="57"/>
      <c r="EJ248" s="57"/>
      <c r="EK248" s="57"/>
      <c r="EL248" s="57"/>
      <c r="EM248" s="57"/>
      <c r="EN248" s="57"/>
      <c r="EO248" s="57"/>
      <c r="EP248" s="57"/>
      <c r="EQ248" s="57"/>
      <c r="ER248" s="57"/>
      <c r="ES248" s="57"/>
      <c r="ET248" s="57"/>
      <c r="EU248" s="57"/>
      <c r="EV248" s="57"/>
      <c r="EW248" s="57"/>
      <c r="EX248" s="57"/>
      <c r="EY248" s="57"/>
      <c r="EZ248" s="57"/>
      <c r="FA248" s="57"/>
      <c r="FB248" s="57"/>
    </row>
    <row r="249" spans="1:158" s="60" customFormat="1" ht="15" x14ac:dyDescent="0.25">
      <c r="A249" s="57"/>
      <c r="B249" s="128">
        <v>1310202010207</v>
      </c>
      <c r="C249" s="21" t="s">
        <v>440</v>
      </c>
      <c r="D249" s="50" t="s">
        <v>106</v>
      </c>
      <c r="E249" s="125">
        <f>561052-561052</f>
        <v>0</v>
      </c>
      <c r="F249" s="33">
        <v>0</v>
      </c>
      <c r="G249" s="33">
        <v>0</v>
      </c>
      <c r="H249" s="33">
        <v>0</v>
      </c>
      <c r="I249" s="33">
        <v>0</v>
      </c>
      <c r="J249" s="122">
        <v>0</v>
      </c>
      <c r="K249" s="33">
        <v>0</v>
      </c>
      <c r="L249" s="123">
        <v>0</v>
      </c>
      <c r="M249" s="33">
        <v>0</v>
      </c>
      <c r="N249" s="33">
        <v>0</v>
      </c>
      <c r="O249" s="33">
        <v>0</v>
      </c>
      <c r="P249" s="33">
        <v>0</v>
      </c>
      <c r="Q249" s="33">
        <v>0</v>
      </c>
      <c r="R249" s="33">
        <f t="shared" si="117"/>
        <v>0</v>
      </c>
      <c r="S249" s="33">
        <f t="shared" si="122"/>
        <v>0</v>
      </c>
      <c r="T249" s="33">
        <f t="shared" si="118"/>
        <v>0</v>
      </c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/>
      <c r="AK249" s="57"/>
      <c r="AL249" s="57"/>
      <c r="AM249" s="57"/>
      <c r="AN249" s="57"/>
      <c r="AO249" s="57"/>
      <c r="AP249" s="57"/>
      <c r="AQ249" s="57"/>
      <c r="AR249" s="57"/>
      <c r="AS249" s="57"/>
      <c r="AT249" s="57"/>
      <c r="AU249" s="57"/>
      <c r="AV249" s="57"/>
      <c r="AW249" s="57"/>
      <c r="AX249" s="57"/>
      <c r="AY249" s="57"/>
      <c r="AZ249" s="57"/>
      <c r="BA249" s="57"/>
      <c r="BB249" s="57"/>
      <c r="BC249" s="57"/>
      <c r="BD249" s="57"/>
      <c r="BE249" s="57"/>
      <c r="BF249" s="57"/>
      <c r="BG249" s="57"/>
      <c r="BH249" s="57"/>
      <c r="BI249" s="57"/>
      <c r="BJ249" s="57"/>
      <c r="BK249" s="57"/>
      <c r="BL249" s="57"/>
      <c r="BM249" s="57"/>
      <c r="BN249" s="57"/>
      <c r="BO249" s="57"/>
      <c r="BP249" s="57"/>
      <c r="BQ249" s="57"/>
      <c r="BR249" s="57"/>
      <c r="BS249" s="57"/>
      <c r="BT249" s="57"/>
      <c r="BU249" s="57"/>
      <c r="BV249" s="57"/>
      <c r="BW249" s="57"/>
      <c r="BX249" s="57"/>
      <c r="BY249" s="57"/>
      <c r="BZ249" s="57"/>
      <c r="CA249" s="57"/>
      <c r="CB249" s="57"/>
      <c r="CC249" s="57"/>
      <c r="CD249" s="57"/>
      <c r="CE249" s="57"/>
      <c r="CF249" s="57"/>
      <c r="CG249" s="57"/>
      <c r="CH249" s="57"/>
      <c r="CI249" s="57"/>
      <c r="CJ249" s="57"/>
      <c r="CK249" s="57"/>
      <c r="CL249" s="57"/>
      <c r="CM249" s="57"/>
      <c r="CN249" s="57"/>
      <c r="CO249" s="57"/>
      <c r="CP249" s="57"/>
      <c r="CQ249" s="57"/>
      <c r="CR249" s="57"/>
      <c r="CS249" s="57"/>
      <c r="CT249" s="57"/>
      <c r="CU249" s="57"/>
      <c r="CV249" s="57"/>
      <c r="CW249" s="57"/>
      <c r="CX249" s="57"/>
      <c r="CY249" s="57"/>
      <c r="CZ249" s="57"/>
      <c r="DA249" s="57"/>
      <c r="DB249" s="57"/>
      <c r="DC249" s="57"/>
      <c r="DD249" s="57"/>
      <c r="DE249" s="57"/>
      <c r="DF249" s="57"/>
      <c r="DG249" s="57"/>
      <c r="DH249" s="57"/>
      <c r="DI249" s="57"/>
      <c r="DJ249" s="57"/>
      <c r="DK249" s="57"/>
      <c r="DL249" s="57"/>
      <c r="DM249" s="57"/>
      <c r="DN249" s="57"/>
      <c r="DO249" s="57"/>
      <c r="DP249" s="57"/>
      <c r="DQ249" s="57"/>
      <c r="DR249" s="57"/>
      <c r="DS249" s="57"/>
      <c r="DT249" s="57"/>
      <c r="DU249" s="57"/>
      <c r="DV249" s="57"/>
      <c r="DW249" s="57"/>
      <c r="DX249" s="57"/>
      <c r="DY249" s="57"/>
      <c r="DZ249" s="57"/>
      <c r="EA249" s="57"/>
      <c r="EB249" s="57"/>
      <c r="EC249" s="57"/>
      <c r="ED249" s="57"/>
      <c r="EE249" s="57"/>
      <c r="EF249" s="57"/>
      <c r="EG249" s="57"/>
      <c r="EH249" s="57"/>
      <c r="EI249" s="57"/>
      <c r="EJ249" s="57"/>
      <c r="EK249" s="57"/>
      <c r="EL249" s="57"/>
      <c r="EM249" s="57"/>
      <c r="EN249" s="57"/>
      <c r="EO249" s="57"/>
      <c r="EP249" s="57"/>
      <c r="EQ249" s="57"/>
      <c r="ER249" s="57"/>
      <c r="ES249" s="57"/>
      <c r="ET249" s="57"/>
      <c r="EU249" s="57"/>
      <c r="EV249" s="57"/>
      <c r="EW249" s="57"/>
      <c r="EX249" s="57"/>
      <c r="EY249" s="57"/>
      <c r="EZ249" s="57"/>
      <c r="FA249" s="57"/>
      <c r="FB249" s="57"/>
    </row>
    <row r="250" spans="1:158" s="60" customFormat="1" ht="15" x14ac:dyDescent="0.25">
      <c r="A250" s="57"/>
      <c r="B250" s="128">
        <v>1310202010208</v>
      </c>
      <c r="C250" s="21" t="s">
        <v>441</v>
      </c>
      <c r="D250" s="50" t="s">
        <v>443</v>
      </c>
      <c r="E250" s="125">
        <f>1064377-1064377</f>
        <v>0</v>
      </c>
      <c r="F250" s="33">
        <v>0</v>
      </c>
      <c r="G250" s="33">
        <v>0</v>
      </c>
      <c r="H250" s="33">
        <v>0</v>
      </c>
      <c r="I250" s="33">
        <v>0</v>
      </c>
      <c r="J250" s="122">
        <v>0</v>
      </c>
      <c r="K250" s="33">
        <v>0</v>
      </c>
      <c r="L250" s="123">
        <v>0</v>
      </c>
      <c r="M250" s="33">
        <v>0</v>
      </c>
      <c r="N250" s="33">
        <v>0</v>
      </c>
      <c r="O250" s="33">
        <v>0</v>
      </c>
      <c r="P250" s="33">
        <v>0</v>
      </c>
      <c r="Q250" s="33">
        <v>0</v>
      </c>
      <c r="R250" s="33">
        <f t="shared" si="117"/>
        <v>0</v>
      </c>
      <c r="S250" s="33">
        <f t="shared" si="122"/>
        <v>0</v>
      </c>
      <c r="T250" s="33">
        <f t="shared" si="118"/>
        <v>0</v>
      </c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  <c r="AL250" s="57"/>
      <c r="AM250" s="57"/>
      <c r="AN250" s="57"/>
      <c r="AO250" s="57"/>
      <c r="AP250" s="57"/>
      <c r="AQ250" s="57"/>
      <c r="AR250" s="57"/>
      <c r="AS250" s="57"/>
      <c r="AT250" s="57"/>
      <c r="AU250" s="57"/>
      <c r="AV250" s="57"/>
      <c r="AW250" s="57"/>
      <c r="AX250" s="57"/>
      <c r="AY250" s="57"/>
      <c r="AZ250" s="57"/>
      <c r="BA250" s="57"/>
      <c r="BB250" s="57"/>
      <c r="BC250" s="57"/>
      <c r="BD250" s="57"/>
      <c r="BE250" s="57"/>
      <c r="BF250" s="57"/>
      <c r="BG250" s="57"/>
      <c r="BH250" s="57"/>
      <c r="BI250" s="57"/>
      <c r="BJ250" s="57"/>
      <c r="BK250" s="57"/>
      <c r="BL250" s="57"/>
      <c r="BM250" s="57"/>
      <c r="BN250" s="57"/>
      <c r="BO250" s="57"/>
      <c r="BP250" s="57"/>
      <c r="BQ250" s="57"/>
      <c r="BR250" s="57"/>
      <c r="BS250" s="57"/>
      <c r="BT250" s="57"/>
      <c r="BU250" s="57"/>
      <c r="BV250" s="57"/>
      <c r="BW250" s="57"/>
      <c r="BX250" s="57"/>
      <c r="BY250" s="57"/>
      <c r="BZ250" s="57"/>
      <c r="CA250" s="57"/>
      <c r="CB250" s="57"/>
      <c r="CC250" s="57"/>
      <c r="CD250" s="57"/>
      <c r="CE250" s="57"/>
      <c r="CF250" s="57"/>
      <c r="CG250" s="57"/>
      <c r="CH250" s="57"/>
      <c r="CI250" s="57"/>
      <c r="CJ250" s="57"/>
      <c r="CK250" s="57"/>
      <c r="CL250" s="57"/>
      <c r="CM250" s="57"/>
      <c r="CN250" s="57"/>
      <c r="CO250" s="57"/>
      <c r="CP250" s="57"/>
      <c r="CQ250" s="57"/>
      <c r="CR250" s="57"/>
      <c r="CS250" s="57"/>
      <c r="CT250" s="57"/>
      <c r="CU250" s="57"/>
      <c r="CV250" s="57"/>
      <c r="CW250" s="57"/>
      <c r="CX250" s="57"/>
      <c r="CY250" s="57"/>
      <c r="CZ250" s="57"/>
      <c r="DA250" s="57"/>
      <c r="DB250" s="57"/>
      <c r="DC250" s="57"/>
      <c r="DD250" s="57"/>
      <c r="DE250" s="57"/>
      <c r="DF250" s="57"/>
      <c r="DG250" s="57"/>
      <c r="DH250" s="57"/>
      <c r="DI250" s="57"/>
      <c r="DJ250" s="57"/>
      <c r="DK250" s="57"/>
      <c r="DL250" s="57"/>
      <c r="DM250" s="57"/>
      <c r="DN250" s="57"/>
      <c r="DO250" s="57"/>
      <c r="DP250" s="57"/>
      <c r="DQ250" s="57"/>
      <c r="DR250" s="57"/>
      <c r="DS250" s="57"/>
      <c r="DT250" s="57"/>
      <c r="DU250" s="57"/>
      <c r="DV250" s="57"/>
      <c r="DW250" s="57"/>
      <c r="DX250" s="57"/>
      <c r="DY250" s="57"/>
      <c r="DZ250" s="57"/>
      <c r="EA250" s="57"/>
      <c r="EB250" s="57"/>
      <c r="EC250" s="57"/>
      <c r="ED250" s="57"/>
      <c r="EE250" s="57"/>
      <c r="EF250" s="57"/>
      <c r="EG250" s="57"/>
      <c r="EH250" s="57"/>
      <c r="EI250" s="57"/>
      <c r="EJ250" s="57"/>
      <c r="EK250" s="57"/>
      <c r="EL250" s="57"/>
      <c r="EM250" s="57"/>
      <c r="EN250" s="57"/>
      <c r="EO250" s="57"/>
      <c r="EP250" s="57"/>
      <c r="EQ250" s="57"/>
      <c r="ER250" s="57"/>
      <c r="ES250" s="57"/>
      <c r="ET250" s="57"/>
      <c r="EU250" s="57"/>
      <c r="EV250" s="57"/>
      <c r="EW250" s="57"/>
      <c r="EX250" s="57"/>
      <c r="EY250" s="57"/>
      <c r="EZ250" s="57"/>
      <c r="FA250" s="57"/>
      <c r="FB250" s="57"/>
    </row>
    <row r="251" spans="1:158" s="139" customFormat="1" ht="15" x14ac:dyDescent="0.25">
      <c r="A251" s="56"/>
      <c r="B251" s="138">
        <v>13102020103</v>
      </c>
      <c r="C251" s="138" t="s">
        <v>89</v>
      </c>
      <c r="D251" s="124" t="s">
        <v>444</v>
      </c>
      <c r="E251" s="62">
        <f t="shared" ref="E251:T251" si="124">+E252</f>
        <v>0</v>
      </c>
      <c r="F251" s="62">
        <f t="shared" si="124"/>
        <v>0</v>
      </c>
      <c r="G251" s="62">
        <f t="shared" si="124"/>
        <v>0</v>
      </c>
      <c r="H251" s="62">
        <f t="shared" si="124"/>
        <v>0</v>
      </c>
      <c r="I251" s="62">
        <f t="shared" si="124"/>
        <v>0</v>
      </c>
      <c r="J251" s="62">
        <f t="shared" si="124"/>
        <v>0</v>
      </c>
      <c r="K251" s="62">
        <f t="shared" si="124"/>
        <v>0</v>
      </c>
      <c r="L251" s="62">
        <f t="shared" si="124"/>
        <v>0</v>
      </c>
      <c r="M251" s="62">
        <f t="shared" si="124"/>
        <v>0</v>
      </c>
      <c r="N251" s="62">
        <f t="shared" si="124"/>
        <v>0</v>
      </c>
      <c r="O251" s="62">
        <f t="shared" si="124"/>
        <v>0</v>
      </c>
      <c r="P251" s="62">
        <f t="shared" si="124"/>
        <v>0</v>
      </c>
      <c r="Q251" s="62">
        <f t="shared" si="124"/>
        <v>0</v>
      </c>
      <c r="R251" s="62">
        <f t="shared" si="124"/>
        <v>0</v>
      </c>
      <c r="S251" s="62">
        <f t="shared" si="124"/>
        <v>0</v>
      </c>
      <c r="T251" s="62">
        <f t="shared" si="124"/>
        <v>0</v>
      </c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56"/>
      <c r="AR251" s="56"/>
      <c r="AS251" s="56"/>
      <c r="AT251" s="56"/>
      <c r="AU251" s="56"/>
      <c r="AV251" s="56"/>
      <c r="AW251" s="56"/>
      <c r="AX251" s="56"/>
      <c r="AY251" s="56"/>
      <c r="AZ251" s="56"/>
      <c r="BA251" s="56"/>
      <c r="BB251" s="56"/>
      <c r="BC251" s="56"/>
      <c r="BD251" s="56"/>
      <c r="BE251" s="56"/>
      <c r="BF251" s="56"/>
      <c r="BG251" s="56"/>
      <c r="BH251" s="56"/>
      <c r="BI251" s="56"/>
      <c r="BJ251" s="56"/>
      <c r="BK251" s="56"/>
      <c r="BL251" s="56"/>
      <c r="BM251" s="56"/>
      <c r="BN251" s="56"/>
      <c r="BO251" s="56"/>
      <c r="BP251" s="56"/>
      <c r="BQ251" s="56"/>
      <c r="BR251" s="56"/>
      <c r="BS251" s="56"/>
      <c r="BT251" s="56"/>
      <c r="BU251" s="56"/>
      <c r="BV251" s="56"/>
      <c r="BW251" s="56"/>
      <c r="BX251" s="56"/>
      <c r="BY251" s="56"/>
      <c r="BZ251" s="56"/>
      <c r="CA251" s="56"/>
      <c r="CB251" s="56"/>
      <c r="CC251" s="56"/>
      <c r="CD251" s="56"/>
      <c r="CE251" s="56"/>
      <c r="CF251" s="56"/>
      <c r="CG251" s="56"/>
      <c r="CH251" s="56"/>
      <c r="CI251" s="56"/>
      <c r="CJ251" s="56"/>
      <c r="CK251" s="56"/>
      <c r="CL251" s="56"/>
      <c r="CM251" s="56"/>
      <c r="CN251" s="56"/>
      <c r="CO251" s="56"/>
      <c r="CP251" s="56"/>
      <c r="CQ251" s="56"/>
      <c r="CR251" s="56"/>
      <c r="CS251" s="56"/>
      <c r="CT251" s="56"/>
      <c r="CU251" s="56"/>
      <c r="CV251" s="56"/>
      <c r="CW251" s="56"/>
      <c r="CX251" s="56"/>
      <c r="CY251" s="56"/>
      <c r="CZ251" s="56"/>
      <c r="DA251" s="56"/>
      <c r="DB251" s="56"/>
      <c r="DC251" s="56"/>
      <c r="DD251" s="56"/>
      <c r="DE251" s="56"/>
      <c r="DF251" s="56"/>
      <c r="DG251" s="56"/>
      <c r="DH251" s="56"/>
      <c r="DI251" s="56"/>
      <c r="DJ251" s="56"/>
      <c r="DK251" s="56"/>
      <c r="DL251" s="56"/>
      <c r="DM251" s="56"/>
      <c r="DN251" s="56"/>
      <c r="DO251" s="56"/>
      <c r="DP251" s="56"/>
      <c r="DQ251" s="56"/>
      <c r="DR251" s="56"/>
      <c r="DS251" s="56"/>
      <c r="DT251" s="56"/>
      <c r="DU251" s="56"/>
      <c r="DV251" s="56"/>
      <c r="DW251" s="56"/>
      <c r="DX251" s="56"/>
      <c r="DY251" s="56"/>
      <c r="DZ251" s="56"/>
      <c r="EA251" s="56"/>
      <c r="EB251" s="56"/>
      <c r="EC251" s="56"/>
      <c r="ED251" s="56"/>
      <c r="EE251" s="56"/>
      <c r="EF251" s="56"/>
      <c r="EG251" s="56"/>
      <c r="EH251" s="56"/>
      <c r="EI251" s="56"/>
      <c r="EJ251" s="56"/>
      <c r="EK251" s="56"/>
      <c r="EL251" s="56"/>
      <c r="EM251" s="56"/>
      <c r="EN251" s="56"/>
      <c r="EO251" s="56"/>
      <c r="EP251" s="56"/>
      <c r="EQ251" s="56"/>
      <c r="ER251" s="56"/>
      <c r="ES251" s="56"/>
      <c r="ET251" s="56"/>
      <c r="EU251" s="56"/>
      <c r="EV251" s="56"/>
      <c r="EW251" s="56"/>
      <c r="EX251" s="56"/>
      <c r="EY251" s="56"/>
      <c r="EZ251" s="56"/>
      <c r="FA251" s="56"/>
      <c r="FB251" s="56"/>
    </row>
    <row r="252" spans="1:158" s="60" customFormat="1" ht="15" x14ac:dyDescent="0.25">
      <c r="A252" s="57"/>
      <c r="B252" s="128">
        <v>1310202010302</v>
      </c>
      <c r="C252" s="21" t="s">
        <v>439</v>
      </c>
      <c r="D252" s="50" t="s">
        <v>445</v>
      </c>
      <c r="E252" s="125">
        <f>916740-916740</f>
        <v>0</v>
      </c>
      <c r="F252" s="33"/>
      <c r="G252" s="33">
        <v>0</v>
      </c>
      <c r="H252" s="33">
        <v>0</v>
      </c>
      <c r="I252" s="33">
        <v>0</v>
      </c>
      <c r="J252" s="122">
        <v>0</v>
      </c>
      <c r="K252" s="33">
        <v>0</v>
      </c>
      <c r="L252" s="123">
        <v>0</v>
      </c>
      <c r="M252" s="33">
        <v>0</v>
      </c>
      <c r="N252" s="33">
        <v>0</v>
      </c>
      <c r="O252" s="33">
        <v>0</v>
      </c>
      <c r="P252" s="33">
        <v>0</v>
      </c>
      <c r="Q252" s="33">
        <v>0</v>
      </c>
      <c r="R252" s="33">
        <v>0</v>
      </c>
      <c r="S252" s="33">
        <f t="shared" si="122"/>
        <v>0</v>
      </c>
      <c r="T252" s="33">
        <f t="shared" si="118"/>
        <v>0</v>
      </c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  <c r="AL252" s="57"/>
      <c r="AM252" s="57"/>
      <c r="AN252" s="57"/>
      <c r="AO252" s="57"/>
      <c r="AP252" s="57"/>
      <c r="AQ252" s="57"/>
      <c r="AR252" s="57"/>
      <c r="AS252" s="57"/>
      <c r="AT252" s="57"/>
      <c r="AU252" s="57"/>
      <c r="AV252" s="57"/>
      <c r="AW252" s="57"/>
      <c r="AX252" s="57"/>
      <c r="AY252" s="57"/>
      <c r="AZ252" s="57"/>
      <c r="BA252" s="57"/>
      <c r="BB252" s="57"/>
      <c r="BC252" s="57"/>
      <c r="BD252" s="57"/>
      <c r="BE252" s="57"/>
      <c r="BF252" s="57"/>
      <c r="BG252" s="57"/>
      <c r="BH252" s="57"/>
      <c r="BI252" s="57"/>
      <c r="BJ252" s="57"/>
      <c r="BK252" s="57"/>
      <c r="BL252" s="57"/>
      <c r="BM252" s="57"/>
      <c r="BN252" s="57"/>
      <c r="BO252" s="57"/>
      <c r="BP252" s="57"/>
      <c r="BQ252" s="57"/>
      <c r="BR252" s="57"/>
      <c r="BS252" s="57"/>
      <c r="BT252" s="57"/>
      <c r="BU252" s="57"/>
      <c r="BV252" s="57"/>
      <c r="BW252" s="57"/>
      <c r="BX252" s="57"/>
      <c r="BY252" s="57"/>
      <c r="BZ252" s="57"/>
      <c r="CA252" s="57"/>
      <c r="CB252" s="57"/>
      <c r="CC252" s="57"/>
      <c r="CD252" s="57"/>
      <c r="CE252" s="57"/>
      <c r="CF252" s="57"/>
      <c r="CG252" s="57"/>
      <c r="CH252" s="57"/>
      <c r="CI252" s="57"/>
      <c r="CJ252" s="57"/>
      <c r="CK252" s="57"/>
      <c r="CL252" s="57"/>
      <c r="CM252" s="57"/>
      <c r="CN252" s="57"/>
      <c r="CO252" s="57"/>
      <c r="CP252" s="57"/>
      <c r="CQ252" s="57"/>
      <c r="CR252" s="57"/>
      <c r="CS252" s="57"/>
      <c r="CT252" s="57"/>
      <c r="CU252" s="57"/>
      <c r="CV252" s="57"/>
      <c r="CW252" s="57"/>
      <c r="CX252" s="57"/>
      <c r="CY252" s="57"/>
      <c r="CZ252" s="57"/>
      <c r="DA252" s="57"/>
      <c r="DB252" s="57"/>
      <c r="DC252" s="57"/>
      <c r="DD252" s="57"/>
      <c r="DE252" s="57"/>
      <c r="DF252" s="57"/>
      <c r="DG252" s="57"/>
      <c r="DH252" s="57"/>
      <c r="DI252" s="57"/>
      <c r="DJ252" s="57"/>
      <c r="DK252" s="57"/>
      <c r="DL252" s="57"/>
      <c r="DM252" s="57"/>
      <c r="DN252" s="57"/>
      <c r="DO252" s="57"/>
      <c r="DP252" s="57"/>
      <c r="DQ252" s="57"/>
      <c r="DR252" s="57"/>
      <c r="DS252" s="57"/>
      <c r="DT252" s="57"/>
      <c r="DU252" s="57"/>
      <c r="DV252" s="57"/>
      <c r="DW252" s="57"/>
      <c r="DX252" s="57"/>
      <c r="DY252" s="57"/>
      <c r="DZ252" s="57"/>
      <c r="EA252" s="57"/>
      <c r="EB252" s="57"/>
      <c r="EC252" s="57"/>
      <c r="ED252" s="57"/>
      <c r="EE252" s="57"/>
      <c r="EF252" s="57"/>
      <c r="EG252" s="57"/>
      <c r="EH252" s="57"/>
      <c r="EI252" s="57"/>
      <c r="EJ252" s="57"/>
      <c r="EK252" s="57"/>
      <c r="EL252" s="57"/>
      <c r="EM252" s="57"/>
      <c r="EN252" s="57"/>
      <c r="EO252" s="57"/>
      <c r="EP252" s="57"/>
      <c r="EQ252" s="57"/>
      <c r="ER252" s="57"/>
      <c r="ES252" s="57"/>
      <c r="ET252" s="57"/>
      <c r="EU252" s="57"/>
      <c r="EV252" s="57"/>
      <c r="EW252" s="57"/>
      <c r="EX252" s="57"/>
      <c r="EY252" s="57"/>
      <c r="EZ252" s="57"/>
      <c r="FA252" s="57"/>
      <c r="FB252" s="57"/>
    </row>
    <row r="253" spans="1:158" s="139" customFormat="1" ht="15" x14ac:dyDescent="0.25">
      <c r="A253" s="56"/>
      <c r="B253" s="137">
        <v>131020202</v>
      </c>
      <c r="C253" s="138" t="s">
        <v>89</v>
      </c>
      <c r="D253" s="124" t="s">
        <v>54</v>
      </c>
      <c r="E253" s="62">
        <f>+E254+E258+E266+E287+E293+E294+E295+E296</f>
        <v>2026716597</v>
      </c>
      <c r="F253" s="62">
        <f t="shared" ref="F253:T253" si="125">+F254+F258+F266+F287+F293+F294+F295+F296</f>
        <v>341637516</v>
      </c>
      <c r="G253" s="62">
        <f t="shared" si="125"/>
        <v>221891533</v>
      </c>
      <c r="H253" s="62">
        <f t="shared" si="125"/>
        <v>401296857</v>
      </c>
      <c r="I253" s="62">
        <f t="shared" si="125"/>
        <v>65540260</v>
      </c>
      <c r="J253" s="62">
        <f t="shared" si="125"/>
        <v>41410716</v>
      </c>
      <c r="K253" s="62">
        <f t="shared" si="125"/>
        <v>8</v>
      </c>
      <c r="L253" s="62">
        <f t="shared" si="125"/>
        <v>29483336</v>
      </c>
      <c r="M253" s="62">
        <f t="shared" si="125"/>
        <v>7245501</v>
      </c>
      <c r="N253" s="62">
        <f t="shared" si="125"/>
        <v>480779375</v>
      </c>
      <c r="O253" s="62">
        <f t="shared" si="125"/>
        <v>40946667</v>
      </c>
      <c r="P253" s="62">
        <f t="shared" si="125"/>
        <v>7746591</v>
      </c>
      <c r="Q253" s="62">
        <f t="shared" si="125"/>
        <v>224300406</v>
      </c>
      <c r="R253" s="62">
        <f t="shared" si="125"/>
        <v>1862278766</v>
      </c>
      <c r="S253" s="62">
        <f t="shared" si="125"/>
        <v>164437831</v>
      </c>
      <c r="T253" s="62">
        <f t="shared" si="125"/>
        <v>2026716597</v>
      </c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56"/>
      <c r="AR253" s="56"/>
      <c r="AS253" s="56"/>
      <c r="AT253" s="56"/>
      <c r="AU253" s="56"/>
      <c r="AV253" s="56"/>
      <c r="AW253" s="56"/>
      <c r="AX253" s="56"/>
      <c r="AY253" s="56"/>
      <c r="AZ253" s="56"/>
      <c r="BA253" s="56"/>
      <c r="BB253" s="56"/>
      <c r="BC253" s="56"/>
      <c r="BD253" s="56"/>
      <c r="BE253" s="56"/>
      <c r="BF253" s="56"/>
      <c r="BG253" s="56"/>
      <c r="BH253" s="56"/>
      <c r="BI253" s="56"/>
      <c r="BJ253" s="56"/>
      <c r="BK253" s="56"/>
      <c r="BL253" s="56"/>
      <c r="BM253" s="56"/>
      <c r="BN253" s="56"/>
      <c r="BO253" s="56"/>
      <c r="BP253" s="56"/>
      <c r="BQ253" s="56"/>
      <c r="BR253" s="56"/>
      <c r="BS253" s="56"/>
      <c r="BT253" s="56"/>
      <c r="BU253" s="56"/>
      <c r="BV253" s="56"/>
      <c r="BW253" s="56"/>
      <c r="BX253" s="56"/>
      <c r="BY253" s="56"/>
      <c r="BZ253" s="56"/>
      <c r="CA253" s="56"/>
      <c r="CB253" s="56"/>
      <c r="CC253" s="56"/>
      <c r="CD253" s="56"/>
      <c r="CE253" s="56"/>
      <c r="CF253" s="56"/>
      <c r="CG253" s="56"/>
      <c r="CH253" s="56"/>
      <c r="CI253" s="56"/>
      <c r="CJ253" s="56"/>
      <c r="CK253" s="56"/>
      <c r="CL253" s="56"/>
      <c r="CM253" s="56"/>
      <c r="CN253" s="56"/>
      <c r="CO253" s="56"/>
      <c r="CP253" s="56"/>
      <c r="CQ253" s="56"/>
      <c r="CR253" s="56"/>
      <c r="CS253" s="56"/>
      <c r="CT253" s="56"/>
      <c r="CU253" s="56"/>
      <c r="CV253" s="56"/>
      <c r="CW253" s="56"/>
      <c r="CX253" s="56"/>
      <c r="CY253" s="56"/>
      <c r="CZ253" s="56"/>
      <c r="DA253" s="56"/>
      <c r="DB253" s="56"/>
      <c r="DC253" s="56"/>
      <c r="DD253" s="56"/>
      <c r="DE253" s="56"/>
      <c r="DF253" s="56"/>
      <c r="DG253" s="56"/>
      <c r="DH253" s="56"/>
      <c r="DI253" s="56"/>
      <c r="DJ253" s="56"/>
      <c r="DK253" s="56"/>
      <c r="DL253" s="56"/>
      <c r="DM253" s="56"/>
      <c r="DN253" s="56"/>
      <c r="DO253" s="56"/>
      <c r="DP253" s="56"/>
      <c r="DQ253" s="56"/>
      <c r="DR253" s="56"/>
      <c r="DS253" s="56"/>
      <c r="DT253" s="56"/>
      <c r="DU253" s="56"/>
      <c r="DV253" s="56"/>
      <c r="DW253" s="56"/>
      <c r="DX253" s="56"/>
      <c r="DY253" s="56"/>
      <c r="DZ253" s="56"/>
      <c r="EA253" s="56"/>
      <c r="EB253" s="56"/>
      <c r="EC253" s="56"/>
      <c r="ED253" s="56"/>
      <c r="EE253" s="56"/>
      <c r="EF253" s="56"/>
      <c r="EG253" s="56"/>
      <c r="EH253" s="56"/>
      <c r="EI253" s="56"/>
      <c r="EJ253" s="56"/>
      <c r="EK253" s="56"/>
      <c r="EL253" s="56"/>
      <c r="EM253" s="56"/>
      <c r="EN253" s="56"/>
      <c r="EO253" s="56"/>
      <c r="EP253" s="56"/>
      <c r="EQ253" s="56"/>
      <c r="ER253" s="56"/>
      <c r="ES253" s="56"/>
      <c r="ET253" s="56"/>
      <c r="EU253" s="56"/>
      <c r="EV253" s="56"/>
      <c r="EW253" s="56"/>
      <c r="EX253" s="56"/>
      <c r="EY253" s="56"/>
      <c r="EZ253" s="56"/>
      <c r="FA253" s="56"/>
      <c r="FB253" s="56"/>
    </row>
    <row r="254" spans="1:158" s="139" customFormat="1" ht="15" x14ac:dyDescent="0.25">
      <c r="A254" s="56"/>
      <c r="B254" s="137">
        <v>13102020201</v>
      </c>
      <c r="C254" s="138" t="s">
        <v>89</v>
      </c>
      <c r="D254" s="124" t="s">
        <v>107</v>
      </c>
      <c r="E254" s="62">
        <f t="shared" ref="E254:R254" si="126">+E255+E256</f>
        <v>32350478</v>
      </c>
      <c r="F254" s="62">
        <f t="shared" si="126"/>
        <v>0</v>
      </c>
      <c r="G254" s="62">
        <f t="shared" si="126"/>
        <v>8875392</v>
      </c>
      <c r="H254" s="62">
        <f t="shared" si="126"/>
        <v>8480930</v>
      </c>
      <c r="I254" s="62">
        <f t="shared" si="126"/>
        <v>8683962</v>
      </c>
      <c r="J254" s="62">
        <f t="shared" si="126"/>
        <v>2958464</v>
      </c>
      <c r="K254" s="62">
        <f t="shared" si="126"/>
        <v>0</v>
      </c>
      <c r="L254" s="62">
        <f t="shared" si="126"/>
        <v>788924</v>
      </c>
      <c r="M254" s="62">
        <f t="shared" si="126"/>
        <v>0</v>
      </c>
      <c r="N254" s="62">
        <f t="shared" si="126"/>
        <v>0</v>
      </c>
      <c r="O254" s="62">
        <f t="shared" si="126"/>
        <v>0</v>
      </c>
      <c r="P254" s="62">
        <f t="shared" si="126"/>
        <v>0</v>
      </c>
      <c r="Q254" s="62">
        <f t="shared" si="126"/>
        <v>0</v>
      </c>
      <c r="R254" s="62">
        <f t="shared" si="126"/>
        <v>29787672</v>
      </c>
      <c r="S254" s="25">
        <f t="shared" si="122"/>
        <v>2562806</v>
      </c>
      <c r="T254" s="25">
        <f t="shared" si="118"/>
        <v>32350478</v>
      </c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56"/>
      <c r="AR254" s="56"/>
      <c r="AS254" s="56"/>
      <c r="AT254" s="56"/>
      <c r="AU254" s="56"/>
      <c r="AV254" s="56"/>
      <c r="AW254" s="56"/>
      <c r="AX254" s="56"/>
      <c r="AY254" s="56"/>
      <c r="AZ254" s="56"/>
      <c r="BA254" s="56"/>
      <c r="BB254" s="56"/>
      <c r="BC254" s="56"/>
      <c r="BD254" s="56"/>
      <c r="BE254" s="56"/>
      <c r="BF254" s="56"/>
      <c r="BG254" s="56"/>
      <c r="BH254" s="56"/>
      <c r="BI254" s="56"/>
      <c r="BJ254" s="56"/>
      <c r="BK254" s="56"/>
      <c r="BL254" s="56"/>
      <c r="BM254" s="56"/>
      <c r="BN254" s="56"/>
      <c r="BO254" s="56"/>
      <c r="BP254" s="56"/>
      <c r="BQ254" s="56"/>
      <c r="BR254" s="56"/>
      <c r="BS254" s="56"/>
      <c r="BT254" s="56"/>
      <c r="BU254" s="56"/>
      <c r="BV254" s="56"/>
      <c r="BW254" s="56"/>
      <c r="BX254" s="56"/>
      <c r="BY254" s="56"/>
      <c r="BZ254" s="56"/>
      <c r="CA254" s="56"/>
      <c r="CB254" s="56"/>
      <c r="CC254" s="56"/>
      <c r="CD254" s="56"/>
      <c r="CE254" s="56"/>
      <c r="CF254" s="56"/>
      <c r="CG254" s="56"/>
      <c r="CH254" s="56"/>
      <c r="CI254" s="56"/>
      <c r="CJ254" s="56"/>
      <c r="CK254" s="56"/>
      <c r="CL254" s="56"/>
      <c r="CM254" s="56"/>
      <c r="CN254" s="56"/>
      <c r="CO254" s="56"/>
      <c r="CP254" s="56"/>
      <c r="CQ254" s="56"/>
      <c r="CR254" s="56"/>
      <c r="CS254" s="56"/>
      <c r="CT254" s="56"/>
      <c r="CU254" s="56"/>
      <c r="CV254" s="56"/>
      <c r="CW254" s="56"/>
      <c r="CX254" s="56"/>
      <c r="CY254" s="56"/>
      <c r="CZ254" s="56"/>
      <c r="DA254" s="56"/>
      <c r="DB254" s="56"/>
      <c r="DC254" s="56"/>
      <c r="DD254" s="56"/>
      <c r="DE254" s="56"/>
      <c r="DF254" s="56"/>
      <c r="DG254" s="56"/>
      <c r="DH254" s="56"/>
      <c r="DI254" s="56"/>
      <c r="DJ254" s="56"/>
      <c r="DK254" s="56"/>
      <c r="DL254" s="56"/>
      <c r="DM254" s="56"/>
      <c r="DN254" s="56"/>
      <c r="DO254" s="56"/>
      <c r="DP254" s="56"/>
      <c r="DQ254" s="56"/>
      <c r="DR254" s="56"/>
      <c r="DS254" s="56"/>
      <c r="DT254" s="56"/>
      <c r="DU254" s="56"/>
      <c r="DV254" s="56"/>
      <c r="DW254" s="56"/>
      <c r="DX254" s="56"/>
      <c r="DY254" s="56"/>
      <c r="DZ254" s="56"/>
      <c r="EA254" s="56"/>
      <c r="EB254" s="56"/>
      <c r="EC254" s="56"/>
      <c r="ED254" s="56"/>
      <c r="EE254" s="56"/>
      <c r="EF254" s="56"/>
      <c r="EG254" s="56"/>
      <c r="EH254" s="56"/>
      <c r="EI254" s="56"/>
      <c r="EJ254" s="56"/>
      <c r="EK254" s="56"/>
      <c r="EL254" s="56"/>
      <c r="EM254" s="56"/>
      <c r="EN254" s="56"/>
      <c r="EO254" s="56"/>
      <c r="EP254" s="56"/>
      <c r="EQ254" s="56"/>
      <c r="ER254" s="56"/>
      <c r="ES254" s="56"/>
      <c r="ET254" s="56"/>
      <c r="EU254" s="56"/>
      <c r="EV254" s="56"/>
      <c r="EW254" s="56"/>
      <c r="EX254" s="56"/>
      <c r="EY254" s="56"/>
      <c r="EZ254" s="56"/>
      <c r="FA254" s="56"/>
      <c r="FB254" s="56"/>
    </row>
    <row r="255" spans="1:158" s="60" customFormat="1" ht="15" x14ac:dyDescent="0.25">
      <c r="A255" s="57"/>
      <c r="B255" s="128">
        <v>1310202020102</v>
      </c>
      <c r="C255" s="111" t="s">
        <v>89</v>
      </c>
      <c r="D255" s="50" t="s">
        <v>73</v>
      </c>
      <c r="E255" s="125">
        <f>1174422-1174422</f>
        <v>0</v>
      </c>
      <c r="F255" s="33">
        <v>0</v>
      </c>
      <c r="G255" s="33">
        <v>0</v>
      </c>
      <c r="H255" s="33">
        <v>0</v>
      </c>
      <c r="I255" s="33">
        <v>0</v>
      </c>
      <c r="J255" s="33">
        <v>0</v>
      </c>
      <c r="K255" s="33">
        <v>0</v>
      </c>
      <c r="L255" s="123">
        <v>0</v>
      </c>
      <c r="M255" s="33">
        <v>0</v>
      </c>
      <c r="N255" s="33">
        <v>0</v>
      </c>
      <c r="O255" s="33">
        <v>0</v>
      </c>
      <c r="P255" s="33">
        <v>0</v>
      </c>
      <c r="Q255" s="33">
        <v>0</v>
      </c>
      <c r="R255" s="33">
        <f t="shared" si="117"/>
        <v>0</v>
      </c>
      <c r="S255" s="33">
        <f t="shared" si="122"/>
        <v>0</v>
      </c>
      <c r="T255" s="33">
        <f t="shared" si="118"/>
        <v>0</v>
      </c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/>
      <c r="AK255" s="57"/>
      <c r="AL255" s="57"/>
      <c r="AM255" s="57"/>
      <c r="AN255" s="57"/>
      <c r="AO255" s="57"/>
      <c r="AP255" s="57"/>
      <c r="AQ255" s="57"/>
      <c r="AR255" s="57"/>
      <c r="AS255" s="57"/>
      <c r="AT255" s="57"/>
      <c r="AU255" s="57"/>
      <c r="AV255" s="57"/>
      <c r="AW255" s="57"/>
      <c r="AX255" s="57"/>
      <c r="AY255" s="57"/>
      <c r="AZ255" s="57"/>
      <c r="BA255" s="57"/>
      <c r="BB255" s="57"/>
      <c r="BC255" s="57"/>
      <c r="BD255" s="57"/>
      <c r="BE255" s="57"/>
      <c r="BF255" s="57"/>
      <c r="BG255" s="57"/>
      <c r="BH255" s="57"/>
      <c r="BI255" s="57"/>
      <c r="BJ255" s="57"/>
      <c r="BK255" s="57"/>
      <c r="BL255" s="57"/>
      <c r="BM255" s="57"/>
      <c r="BN255" s="57"/>
      <c r="BO255" s="57"/>
      <c r="BP255" s="57"/>
      <c r="BQ255" s="57"/>
      <c r="BR255" s="57"/>
      <c r="BS255" s="57"/>
      <c r="BT255" s="57"/>
      <c r="BU255" s="57"/>
      <c r="BV255" s="57"/>
      <c r="BW255" s="57"/>
      <c r="BX255" s="57"/>
      <c r="BY255" s="57"/>
      <c r="BZ255" s="57"/>
      <c r="CA255" s="57"/>
      <c r="CB255" s="57"/>
      <c r="CC255" s="57"/>
      <c r="CD255" s="57"/>
      <c r="CE255" s="57"/>
      <c r="CF255" s="57"/>
      <c r="CG255" s="57"/>
      <c r="CH255" s="57"/>
      <c r="CI255" s="57"/>
      <c r="CJ255" s="57"/>
      <c r="CK255" s="57"/>
      <c r="CL255" s="57"/>
      <c r="CM255" s="57"/>
      <c r="CN255" s="57"/>
      <c r="CO255" s="57"/>
      <c r="CP255" s="57"/>
      <c r="CQ255" s="57"/>
      <c r="CR255" s="57"/>
      <c r="CS255" s="57"/>
      <c r="CT255" s="57"/>
      <c r="CU255" s="57"/>
      <c r="CV255" s="57"/>
      <c r="CW255" s="57"/>
      <c r="CX255" s="57"/>
      <c r="CY255" s="57"/>
      <c r="CZ255" s="57"/>
      <c r="DA255" s="57"/>
      <c r="DB255" s="57"/>
      <c r="DC255" s="57"/>
      <c r="DD255" s="57"/>
      <c r="DE255" s="57"/>
      <c r="DF255" s="57"/>
      <c r="DG255" s="57"/>
      <c r="DH255" s="57"/>
      <c r="DI255" s="57"/>
      <c r="DJ255" s="57"/>
      <c r="DK255" s="57"/>
      <c r="DL255" s="57"/>
      <c r="DM255" s="57"/>
      <c r="DN255" s="57"/>
      <c r="DO255" s="57"/>
      <c r="DP255" s="57"/>
      <c r="DQ255" s="57"/>
      <c r="DR255" s="57"/>
      <c r="DS255" s="57"/>
      <c r="DT255" s="57"/>
      <c r="DU255" s="57"/>
      <c r="DV255" s="57"/>
      <c r="DW255" s="57"/>
      <c r="DX255" s="57"/>
      <c r="DY255" s="57"/>
      <c r="DZ255" s="57"/>
      <c r="EA255" s="57"/>
      <c r="EB255" s="57"/>
      <c r="EC255" s="57"/>
      <c r="ED255" s="57"/>
      <c r="EE255" s="57"/>
      <c r="EF255" s="57"/>
      <c r="EG255" s="57"/>
      <c r="EH255" s="57"/>
      <c r="EI255" s="57"/>
      <c r="EJ255" s="57"/>
      <c r="EK255" s="57"/>
      <c r="EL255" s="57"/>
      <c r="EM255" s="57"/>
      <c r="EN255" s="57"/>
      <c r="EO255" s="57"/>
      <c r="EP255" s="57"/>
      <c r="EQ255" s="57"/>
      <c r="ER255" s="57"/>
      <c r="ES255" s="57"/>
      <c r="ET255" s="57"/>
      <c r="EU255" s="57"/>
      <c r="EV255" s="57"/>
      <c r="EW255" s="57"/>
      <c r="EX255" s="57"/>
      <c r="EY255" s="57"/>
      <c r="EZ255" s="57"/>
      <c r="FA255" s="57"/>
      <c r="FB255" s="57"/>
    </row>
    <row r="256" spans="1:158" s="139" customFormat="1" ht="15" x14ac:dyDescent="0.25">
      <c r="A256" s="56"/>
      <c r="B256" s="137">
        <v>1310202020106</v>
      </c>
      <c r="C256" s="138" t="s">
        <v>89</v>
      </c>
      <c r="D256" s="124" t="s">
        <v>108</v>
      </c>
      <c r="E256" s="62">
        <f>+E257</f>
        <v>32350478</v>
      </c>
      <c r="F256" s="62">
        <f t="shared" ref="F256:Q256" si="127">+F257</f>
        <v>0</v>
      </c>
      <c r="G256" s="62">
        <f t="shared" si="127"/>
        <v>8875392</v>
      </c>
      <c r="H256" s="62">
        <f t="shared" si="127"/>
        <v>8480930</v>
      </c>
      <c r="I256" s="62">
        <f t="shared" si="127"/>
        <v>8683962</v>
      </c>
      <c r="J256" s="62">
        <f t="shared" si="127"/>
        <v>2958464</v>
      </c>
      <c r="K256" s="62">
        <f t="shared" si="127"/>
        <v>0</v>
      </c>
      <c r="L256" s="62">
        <f t="shared" si="127"/>
        <v>788924</v>
      </c>
      <c r="M256" s="62">
        <f t="shared" si="127"/>
        <v>0</v>
      </c>
      <c r="N256" s="62">
        <f t="shared" si="127"/>
        <v>0</v>
      </c>
      <c r="O256" s="62">
        <f t="shared" si="127"/>
        <v>0</v>
      </c>
      <c r="P256" s="62">
        <f t="shared" si="127"/>
        <v>0</v>
      </c>
      <c r="Q256" s="62">
        <f t="shared" si="127"/>
        <v>0</v>
      </c>
      <c r="R256" s="62">
        <f>+R257</f>
        <v>29787672</v>
      </c>
      <c r="S256" s="25">
        <f t="shared" si="122"/>
        <v>2562806</v>
      </c>
      <c r="T256" s="25">
        <f t="shared" si="118"/>
        <v>32350478</v>
      </c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56"/>
      <c r="AR256" s="56"/>
      <c r="AS256" s="56"/>
      <c r="AT256" s="56"/>
      <c r="AU256" s="56"/>
      <c r="AV256" s="56"/>
      <c r="AW256" s="56"/>
      <c r="AX256" s="56"/>
      <c r="AY256" s="56"/>
      <c r="AZ256" s="56"/>
      <c r="BA256" s="56"/>
      <c r="BB256" s="56"/>
      <c r="BC256" s="56"/>
      <c r="BD256" s="56"/>
      <c r="BE256" s="56"/>
      <c r="BF256" s="56"/>
      <c r="BG256" s="56"/>
      <c r="BH256" s="56"/>
      <c r="BI256" s="56"/>
      <c r="BJ256" s="56"/>
      <c r="BK256" s="56"/>
      <c r="BL256" s="56"/>
      <c r="BM256" s="56"/>
      <c r="BN256" s="56"/>
      <c r="BO256" s="56"/>
      <c r="BP256" s="56"/>
      <c r="BQ256" s="56"/>
      <c r="BR256" s="56"/>
      <c r="BS256" s="56"/>
      <c r="BT256" s="56"/>
      <c r="BU256" s="56"/>
      <c r="BV256" s="56"/>
      <c r="BW256" s="56"/>
      <c r="BX256" s="56"/>
      <c r="BY256" s="56"/>
      <c r="BZ256" s="56"/>
      <c r="CA256" s="56"/>
      <c r="CB256" s="56"/>
      <c r="CC256" s="56"/>
      <c r="CD256" s="56"/>
      <c r="CE256" s="56"/>
      <c r="CF256" s="56"/>
      <c r="CG256" s="56"/>
      <c r="CH256" s="56"/>
      <c r="CI256" s="56"/>
      <c r="CJ256" s="56"/>
      <c r="CK256" s="56"/>
      <c r="CL256" s="56"/>
      <c r="CM256" s="56"/>
      <c r="CN256" s="56"/>
      <c r="CO256" s="56"/>
      <c r="CP256" s="56"/>
      <c r="CQ256" s="56"/>
      <c r="CR256" s="56"/>
      <c r="CS256" s="56"/>
      <c r="CT256" s="56"/>
      <c r="CU256" s="56"/>
      <c r="CV256" s="56"/>
      <c r="CW256" s="56"/>
      <c r="CX256" s="56"/>
      <c r="CY256" s="56"/>
      <c r="CZ256" s="56"/>
      <c r="DA256" s="56"/>
      <c r="DB256" s="56"/>
      <c r="DC256" s="56"/>
      <c r="DD256" s="56"/>
      <c r="DE256" s="56"/>
      <c r="DF256" s="56"/>
      <c r="DG256" s="56"/>
      <c r="DH256" s="56"/>
      <c r="DI256" s="56"/>
      <c r="DJ256" s="56"/>
      <c r="DK256" s="56"/>
      <c r="DL256" s="56"/>
      <c r="DM256" s="56"/>
      <c r="DN256" s="56"/>
      <c r="DO256" s="56"/>
      <c r="DP256" s="56"/>
      <c r="DQ256" s="56"/>
      <c r="DR256" s="56"/>
      <c r="DS256" s="56"/>
      <c r="DT256" s="56"/>
      <c r="DU256" s="56"/>
      <c r="DV256" s="56"/>
      <c r="DW256" s="56"/>
      <c r="DX256" s="56"/>
      <c r="DY256" s="56"/>
      <c r="DZ256" s="56"/>
      <c r="EA256" s="56"/>
      <c r="EB256" s="56"/>
      <c r="EC256" s="56"/>
      <c r="ED256" s="56"/>
      <c r="EE256" s="56"/>
      <c r="EF256" s="56"/>
      <c r="EG256" s="56"/>
      <c r="EH256" s="56"/>
      <c r="EI256" s="56"/>
      <c r="EJ256" s="56"/>
      <c r="EK256" s="56"/>
      <c r="EL256" s="56"/>
      <c r="EM256" s="56"/>
      <c r="EN256" s="56"/>
      <c r="EO256" s="56"/>
      <c r="EP256" s="56"/>
      <c r="EQ256" s="56"/>
      <c r="ER256" s="56"/>
      <c r="ES256" s="56"/>
      <c r="ET256" s="56"/>
      <c r="EU256" s="56"/>
      <c r="EV256" s="56"/>
      <c r="EW256" s="56"/>
      <c r="EX256" s="56"/>
      <c r="EY256" s="56"/>
      <c r="EZ256" s="56"/>
      <c r="FA256" s="56"/>
      <c r="FB256" s="56"/>
    </row>
    <row r="257" spans="1:158" s="60" customFormat="1" ht="15" x14ac:dyDescent="0.25">
      <c r="A257" s="57"/>
      <c r="B257" s="128">
        <v>131020202010601</v>
      </c>
      <c r="C257" s="21" t="s">
        <v>89</v>
      </c>
      <c r="D257" s="50" t="s">
        <v>76</v>
      </c>
      <c r="E257" s="125">
        <v>32350478</v>
      </c>
      <c r="F257" s="33">
        <v>0</v>
      </c>
      <c r="G257" s="33">
        <v>8875392</v>
      </c>
      <c r="H257" s="33">
        <v>8480930</v>
      </c>
      <c r="I257" s="33">
        <v>8683962</v>
      </c>
      <c r="J257" s="33">
        <v>2958464</v>
      </c>
      <c r="K257" s="33">
        <v>0</v>
      </c>
      <c r="L257" s="33">
        <v>788924</v>
      </c>
      <c r="M257" s="33">
        <v>0</v>
      </c>
      <c r="N257" s="33">
        <v>0</v>
      </c>
      <c r="O257" s="33">
        <v>0</v>
      </c>
      <c r="P257" s="33">
        <v>0</v>
      </c>
      <c r="Q257" s="33">
        <v>0</v>
      </c>
      <c r="R257" s="33">
        <f t="shared" si="117"/>
        <v>29787672</v>
      </c>
      <c r="S257" s="33">
        <f t="shared" si="122"/>
        <v>2562806</v>
      </c>
      <c r="T257" s="33">
        <f t="shared" si="118"/>
        <v>32350478</v>
      </c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  <c r="AJ257" s="57"/>
      <c r="AK257" s="57"/>
      <c r="AL257" s="57"/>
      <c r="AM257" s="57"/>
      <c r="AN257" s="57"/>
      <c r="AO257" s="57"/>
      <c r="AP257" s="57"/>
      <c r="AQ257" s="57"/>
      <c r="AR257" s="57"/>
      <c r="AS257" s="57"/>
      <c r="AT257" s="57"/>
      <c r="AU257" s="57"/>
      <c r="AV257" s="57"/>
      <c r="AW257" s="57"/>
      <c r="AX257" s="57"/>
      <c r="AY257" s="57"/>
      <c r="AZ257" s="57"/>
      <c r="BA257" s="57"/>
      <c r="BB257" s="57"/>
      <c r="BC257" s="57"/>
      <c r="BD257" s="57"/>
      <c r="BE257" s="57"/>
      <c r="BF257" s="57"/>
      <c r="BG257" s="57"/>
      <c r="BH257" s="57"/>
      <c r="BI257" s="57"/>
      <c r="BJ257" s="57"/>
      <c r="BK257" s="57"/>
      <c r="BL257" s="57"/>
      <c r="BM257" s="57"/>
      <c r="BN257" s="57"/>
      <c r="BO257" s="57"/>
      <c r="BP257" s="57"/>
      <c r="BQ257" s="57"/>
      <c r="BR257" s="57"/>
      <c r="BS257" s="57"/>
      <c r="BT257" s="57"/>
      <c r="BU257" s="57"/>
      <c r="BV257" s="57"/>
      <c r="BW257" s="57"/>
      <c r="BX257" s="57"/>
      <c r="BY257" s="57"/>
      <c r="BZ257" s="57"/>
      <c r="CA257" s="57"/>
      <c r="CB257" s="57"/>
      <c r="CC257" s="57"/>
      <c r="CD257" s="57"/>
      <c r="CE257" s="57"/>
      <c r="CF257" s="57"/>
      <c r="CG257" s="57"/>
      <c r="CH257" s="57"/>
      <c r="CI257" s="57"/>
      <c r="CJ257" s="57"/>
      <c r="CK257" s="57"/>
      <c r="CL257" s="57"/>
      <c r="CM257" s="57"/>
      <c r="CN257" s="57"/>
      <c r="CO257" s="57"/>
      <c r="CP257" s="57"/>
      <c r="CQ257" s="57"/>
      <c r="CR257" s="57"/>
      <c r="CS257" s="57"/>
      <c r="CT257" s="57"/>
      <c r="CU257" s="57"/>
      <c r="CV257" s="57"/>
      <c r="CW257" s="57"/>
      <c r="CX257" s="57"/>
      <c r="CY257" s="57"/>
      <c r="CZ257" s="57"/>
      <c r="DA257" s="57"/>
      <c r="DB257" s="57"/>
      <c r="DC257" s="57"/>
      <c r="DD257" s="57"/>
      <c r="DE257" s="57"/>
      <c r="DF257" s="57"/>
      <c r="DG257" s="57"/>
      <c r="DH257" s="57"/>
      <c r="DI257" s="57"/>
      <c r="DJ257" s="57"/>
      <c r="DK257" s="57"/>
      <c r="DL257" s="57"/>
      <c r="DM257" s="57"/>
      <c r="DN257" s="57"/>
      <c r="DO257" s="57"/>
      <c r="DP257" s="57"/>
      <c r="DQ257" s="57"/>
      <c r="DR257" s="57"/>
      <c r="DS257" s="57"/>
      <c r="DT257" s="57"/>
      <c r="DU257" s="57"/>
      <c r="DV257" s="57"/>
      <c r="DW257" s="57"/>
      <c r="DX257" s="57"/>
      <c r="DY257" s="57"/>
      <c r="DZ257" s="57"/>
      <c r="EA257" s="57"/>
      <c r="EB257" s="57"/>
      <c r="EC257" s="57"/>
      <c r="ED257" s="57"/>
      <c r="EE257" s="57"/>
      <c r="EF257" s="57"/>
      <c r="EG257" s="57"/>
      <c r="EH257" s="57"/>
      <c r="EI257" s="57"/>
      <c r="EJ257" s="57"/>
      <c r="EK257" s="57"/>
      <c r="EL257" s="57"/>
      <c r="EM257" s="57"/>
      <c r="EN257" s="57"/>
      <c r="EO257" s="57"/>
      <c r="EP257" s="57"/>
      <c r="EQ257" s="57"/>
      <c r="ER257" s="57"/>
      <c r="ES257" s="57"/>
      <c r="ET257" s="57"/>
      <c r="EU257" s="57"/>
      <c r="EV257" s="57"/>
      <c r="EW257" s="57"/>
      <c r="EX257" s="57"/>
      <c r="EY257" s="57"/>
      <c r="EZ257" s="57"/>
      <c r="FA257" s="57"/>
      <c r="FB257" s="57"/>
    </row>
    <row r="258" spans="1:158" s="139" customFormat="1" ht="15" x14ac:dyDescent="0.25">
      <c r="A258" s="56"/>
      <c r="B258" s="137">
        <v>13102020202</v>
      </c>
      <c r="C258" s="140" t="s">
        <v>89</v>
      </c>
      <c r="D258" s="124" t="s">
        <v>109</v>
      </c>
      <c r="E258" s="62">
        <f>+E259+E264</f>
        <v>434860862</v>
      </c>
      <c r="F258" s="62">
        <f t="shared" ref="F258:T258" si="128">+F259+F264</f>
        <v>330299239</v>
      </c>
      <c r="G258" s="62">
        <f t="shared" si="128"/>
        <v>53166922</v>
      </c>
      <c r="H258" s="62">
        <f t="shared" si="128"/>
        <v>26583461</v>
      </c>
      <c r="I258" s="62">
        <f t="shared" si="128"/>
        <v>24811231</v>
      </c>
      <c r="J258" s="62">
        <f t="shared" si="128"/>
        <v>0</v>
      </c>
      <c r="K258" s="62">
        <f t="shared" si="128"/>
        <v>8</v>
      </c>
      <c r="L258" s="62">
        <f t="shared" si="128"/>
        <v>0</v>
      </c>
      <c r="M258" s="62">
        <f t="shared" si="128"/>
        <v>0</v>
      </c>
      <c r="N258" s="62">
        <f t="shared" si="128"/>
        <v>0</v>
      </c>
      <c r="O258" s="62">
        <f t="shared" si="128"/>
        <v>0</v>
      </c>
      <c r="P258" s="62">
        <f t="shared" si="128"/>
        <v>0</v>
      </c>
      <c r="Q258" s="62">
        <f t="shared" si="128"/>
        <v>0</v>
      </c>
      <c r="R258" s="62">
        <f t="shared" si="128"/>
        <v>434860861</v>
      </c>
      <c r="S258" s="62">
        <f t="shared" si="128"/>
        <v>1</v>
      </c>
      <c r="T258" s="62">
        <f t="shared" si="128"/>
        <v>434860862</v>
      </c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56"/>
      <c r="AR258" s="56"/>
      <c r="AS258" s="56"/>
      <c r="AT258" s="56"/>
      <c r="AU258" s="56"/>
      <c r="AV258" s="56"/>
      <c r="AW258" s="56"/>
      <c r="AX258" s="56"/>
      <c r="AY258" s="56"/>
      <c r="AZ258" s="56"/>
      <c r="BA258" s="56"/>
      <c r="BB258" s="56"/>
      <c r="BC258" s="56"/>
      <c r="BD258" s="56"/>
      <c r="BE258" s="56"/>
      <c r="BF258" s="56"/>
      <c r="BG258" s="56"/>
      <c r="BH258" s="56"/>
      <c r="BI258" s="56"/>
      <c r="BJ258" s="56"/>
      <c r="BK258" s="56"/>
      <c r="BL258" s="56"/>
      <c r="BM258" s="56"/>
      <c r="BN258" s="56"/>
      <c r="BO258" s="56"/>
      <c r="BP258" s="56"/>
      <c r="BQ258" s="56"/>
      <c r="BR258" s="56"/>
      <c r="BS258" s="56"/>
      <c r="BT258" s="56"/>
      <c r="BU258" s="56"/>
      <c r="BV258" s="56"/>
      <c r="BW258" s="56"/>
      <c r="BX258" s="56"/>
      <c r="BY258" s="56"/>
      <c r="BZ258" s="56"/>
      <c r="CA258" s="56"/>
      <c r="CB258" s="56"/>
      <c r="CC258" s="56"/>
      <c r="CD258" s="56"/>
      <c r="CE258" s="56"/>
      <c r="CF258" s="56"/>
      <c r="CG258" s="56"/>
      <c r="CH258" s="56"/>
      <c r="CI258" s="56"/>
      <c r="CJ258" s="56"/>
      <c r="CK258" s="56"/>
      <c r="CL258" s="56"/>
      <c r="CM258" s="56"/>
      <c r="CN258" s="56"/>
      <c r="CO258" s="56"/>
      <c r="CP258" s="56"/>
      <c r="CQ258" s="56"/>
      <c r="CR258" s="56"/>
      <c r="CS258" s="56"/>
      <c r="CT258" s="56"/>
      <c r="CU258" s="56"/>
      <c r="CV258" s="56"/>
      <c r="CW258" s="56"/>
      <c r="CX258" s="56"/>
      <c r="CY258" s="56"/>
      <c r="CZ258" s="56"/>
      <c r="DA258" s="56"/>
      <c r="DB258" s="56"/>
      <c r="DC258" s="56"/>
      <c r="DD258" s="56"/>
      <c r="DE258" s="56"/>
      <c r="DF258" s="56"/>
      <c r="DG258" s="56"/>
      <c r="DH258" s="56"/>
      <c r="DI258" s="56"/>
      <c r="DJ258" s="56"/>
      <c r="DK258" s="56"/>
      <c r="DL258" s="56"/>
      <c r="DM258" s="56"/>
      <c r="DN258" s="56"/>
      <c r="DO258" s="56"/>
      <c r="DP258" s="56"/>
      <c r="DQ258" s="56"/>
      <c r="DR258" s="56"/>
      <c r="DS258" s="56"/>
      <c r="DT258" s="56"/>
      <c r="DU258" s="56"/>
      <c r="DV258" s="56"/>
      <c r="DW258" s="56"/>
      <c r="DX258" s="56"/>
      <c r="DY258" s="56"/>
      <c r="DZ258" s="56"/>
      <c r="EA258" s="56"/>
      <c r="EB258" s="56"/>
      <c r="EC258" s="56"/>
      <c r="ED258" s="56"/>
      <c r="EE258" s="56"/>
      <c r="EF258" s="56"/>
      <c r="EG258" s="56"/>
      <c r="EH258" s="56"/>
      <c r="EI258" s="56"/>
      <c r="EJ258" s="56"/>
      <c r="EK258" s="56"/>
      <c r="EL258" s="56"/>
      <c r="EM258" s="56"/>
      <c r="EN258" s="56"/>
      <c r="EO258" s="56"/>
      <c r="EP258" s="56"/>
      <c r="EQ258" s="56"/>
      <c r="ER258" s="56"/>
      <c r="ES258" s="56"/>
      <c r="ET258" s="56"/>
      <c r="EU258" s="56"/>
      <c r="EV258" s="56"/>
      <c r="EW258" s="56"/>
      <c r="EX258" s="56"/>
      <c r="EY258" s="56"/>
      <c r="EZ258" s="56"/>
      <c r="FA258" s="56"/>
      <c r="FB258" s="56"/>
    </row>
    <row r="259" spans="1:158" s="139" customFormat="1" ht="15" x14ac:dyDescent="0.25">
      <c r="A259" s="56"/>
      <c r="B259" s="137">
        <v>1310202020201</v>
      </c>
      <c r="C259" s="138" t="s">
        <v>89</v>
      </c>
      <c r="D259" s="124" t="s">
        <v>55</v>
      </c>
      <c r="E259" s="62">
        <f>+E260+E261+E262+E263</f>
        <v>330299240</v>
      </c>
      <c r="F259" s="62">
        <f t="shared" ref="F259:T259" si="129">+F260+F261+F262+F263</f>
        <v>330299239</v>
      </c>
      <c r="G259" s="62">
        <f t="shared" si="129"/>
        <v>0</v>
      </c>
      <c r="H259" s="62">
        <f t="shared" si="129"/>
        <v>0</v>
      </c>
      <c r="I259" s="62">
        <f t="shared" si="129"/>
        <v>0</v>
      </c>
      <c r="J259" s="62">
        <f t="shared" si="129"/>
        <v>0</v>
      </c>
      <c r="K259" s="62">
        <f t="shared" si="129"/>
        <v>0</v>
      </c>
      <c r="L259" s="62">
        <f t="shared" si="129"/>
        <v>0</v>
      </c>
      <c r="M259" s="62">
        <f t="shared" si="129"/>
        <v>0</v>
      </c>
      <c r="N259" s="62">
        <f t="shared" si="129"/>
        <v>0</v>
      </c>
      <c r="O259" s="62">
        <f t="shared" si="129"/>
        <v>0</v>
      </c>
      <c r="P259" s="62">
        <f t="shared" si="129"/>
        <v>0</v>
      </c>
      <c r="Q259" s="62">
        <f t="shared" si="129"/>
        <v>0</v>
      </c>
      <c r="R259" s="62">
        <f t="shared" si="129"/>
        <v>330299239</v>
      </c>
      <c r="S259" s="62">
        <f t="shared" si="129"/>
        <v>1</v>
      </c>
      <c r="T259" s="62">
        <f t="shared" si="129"/>
        <v>330299240</v>
      </c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56"/>
      <c r="AR259" s="56"/>
      <c r="AS259" s="56"/>
      <c r="AT259" s="56"/>
      <c r="AU259" s="56"/>
      <c r="AV259" s="56"/>
      <c r="AW259" s="56"/>
      <c r="AX259" s="56"/>
      <c r="AY259" s="56"/>
      <c r="AZ259" s="56"/>
      <c r="BA259" s="56"/>
      <c r="BB259" s="56"/>
      <c r="BC259" s="56"/>
      <c r="BD259" s="56"/>
      <c r="BE259" s="56"/>
      <c r="BF259" s="56"/>
      <c r="BG259" s="56"/>
      <c r="BH259" s="56"/>
      <c r="BI259" s="56"/>
      <c r="BJ259" s="56"/>
      <c r="BK259" s="56"/>
      <c r="BL259" s="56"/>
      <c r="BM259" s="56"/>
      <c r="BN259" s="56"/>
      <c r="BO259" s="56"/>
      <c r="BP259" s="56"/>
      <c r="BQ259" s="56"/>
      <c r="BR259" s="56"/>
      <c r="BS259" s="56"/>
      <c r="BT259" s="56"/>
      <c r="BU259" s="56"/>
      <c r="BV259" s="56"/>
      <c r="BW259" s="56"/>
      <c r="BX259" s="56"/>
      <c r="BY259" s="56"/>
      <c r="BZ259" s="56"/>
      <c r="CA259" s="56"/>
      <c r="CB259" s="56"/>
      <c r="CC259" s="56"/>
      <c r="CD259" s="56"/>
      <c r="CE259" s="56"/>
      <c r="CF259" s="56"/>
      <c r="CG259" s="56"/>
      <c r="CH259" s="56"/>
      <c r="CI259" s="56"/>
      <c r="CJ259" s="56"/>
      <c r="CK259" s="56"/>
      <c r="CL259" s="56"/>
      <c r="CM259" s="56"/>
      <c r="CN259" s="56"/>
      <c r="CO259" s="56"/>
      <c r="CP259" s="56"/>
      <c r="CQ259" s="56"/>
      <c r="CR259" s="56"/>
      <c r="CS259" s="56"/>
      <c r="CT259" s="56"/>
      <c r="CU259" s="56"/>
      <c r="CV259" s="56"/>
      <c r="CW259" s="56"/>
      <c r="CX259" s="56"/>
      <c r="CY259" s="56"/>
      <c r="CZ259" s="56"/>
      <c r="DA259" s="56"/>
      <c r="DB259" s="56"/>
      <c r="DC259" s="56"/>
      <c r="DD259" s="56"/>
      <c r="DE259" s="56"/>
      <c r="DF259" s="56"/>
      <c r="DG259" s="56"/>
      <c r="DH259" s="56"/>
      <c r="DI259" s="56"/>
      <c r="DJ259" s="56"/>
      <c r="DK259" s="56"/>
      <c r="DL259" s="56"/>
      <c r="DM259" s="56"/>
      <c r="DN259" s="56"/>
      <c r="DO259" s="56"/>
      <c r="DP259" s="56"/>
      <c r="DQ259" s="56"/>
      <c r="DR259" s="56"/>
      <c r="DS259" s="56"/>
      <c r="DT259" s="56"/>
      <c r="DU259" s="56"/>
      <c r="DV259" s="56"/>
      <c r="DW259" s="56"/>
      <c r="DX259" s="56"/>
      <c r="DY259" s="56"/>
      <c r="DZ259" s="56"/>
      <c r="EA259" s="56"/>
      <c r="EB259" s="56"/>
      <c r="EC259" s="56"/>
      <c r="ED259" s="56"/>
      <c r="EE259" s="56"/>
      <c r="EF259" s="56"/>
      <c r="EG259" s="56"/>
      <c r="EH259" s="56"/>
      <c r="EI259" s="56"/>
      <c r="EJ259" s="56"/>
      <c r="EK259" s="56"/>
      <c r="EL259" s="56"/>
      <c r="EM259" s="56"/>
      <c r="EN259" s="56"/>
      <c r="EO259" s="56"/>
      <c r="EP259" s="56"/>
      <c r="EQ259" s="56"/>
      <c r="ER259" s="56"/>
      <c r="ES259" s="56"/>
      <c r="ET259" s="56"/>
      <c r="EU259" s="56"/>
      <c r="EV259" s="56"/>
      <c r="EW259" s="56"/>
      <c r="EX259" s="56"/>
      <c r="EY259" s="56"/>
      <c r="EZ259" s="56"/>
      <c r="FA259" s="56"/>
      <c r="FB259" s="56"/>
    </row>
    <row r="260" spans="1:158" s="60" customFormat="1" ht="15" x14ac:dyDescent="0.25">
      <c r="A260" s="57"/>
      <c r="B260" s="128">
        <v>131020202020107</v>
      </c>
      <c r="C260" s="21" t="s">
        <v>89</v>
      </c>
      <c r="D260" s="50" t="s">
        <v>446</v>
      </c>
      <c r="E260" s="125">
        <v>22969937</v>
      </c>
      <c r="F260" s="33">
        <v>22969937</v>
      </c>
      <c r="G260" s="33">
        <v>0</v>
      </c>
      <c r="H260" s="33">
        <v>0</v>
      </c>
      <c r="I260" s="33">
        <v>0</v>
      </c>
      <c r="J260" s="33">
        <v>0</v>
      </c>
      <c r="K260" s="33">
        <v>0</v>
      </c>
      <c r="L260" s="33">
        <v>0</v>
      </c>
      <c r="M260" s="33">
        <v>0</v>
      </c>
      <c r="N260" s="33">
        <v>0</v>
      </c>
      <c r="O260" s="33">
        <v>0</v>
      </c>
      <c r="P260" s="33">
        <v>0</v>
      </c>
      <c r="Q260" s="33">
        <v>0</v>
      </c>
      <c r="R260" s="33">
        <f t="shared" si="117"/>
        <v>22969937</v>
      </c>
      <c r="S260" s="33">
        <f t="shared" si="122"/>
        <v>0</v>
      </c>
      <c r="T260" s="33">
        <f t="shared" si="118"/>
        <v>22969937</v>
      </c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  <c r="AH260" s="57"/>
      <c r="AI260" s="57"/>
      <c r="AJ260" s="57"/>
      <c r="AK260" s="57"/>
      <c r="AL260" s="57"/>
      <c r="AM260" s="57"/>
      <c r="AN260" s="57"/>
      <c r="AO260" s="57"/>
      <c r="AP260" s="57"/>
      <c r="AQ260" s="57"/>
      <c r="AR260" s="57"/>
      <c r="AS260" s="57"/>
      <c r="AT260" s="57"/>
      <c r="AU260" s="57"/>
      <c r="AV260" s="57"/>
      <c r="AW260" s="57"/>
      <c r="AX260" s="57"/>
      <c r="AY260" s="57"/>
      <c r="AZ260" s="57"/>
      <c r="BA260" s="57"/>
      <c r="BB260" s="57"/>
      <c r="BC260" s="57"/>
      <c r="BD260" s="57"/>
      <c r="BE260" s="57"/>
      <c r="BF260" s="57"/>
      <c r="BG260" s="57"/>
      <c r="BH260" s="57"/>
      <c r="BI260" s="57"/>
      <c r="BJ260" s="57"/>
      <c r="BK260" s="57"/>
      <c r="BL260" s="57"/>
      <c r="BM260" s="57"/>
      <c r="BN260" s="57"/>
      <c r="BO260" s="57"/>
      <c r="BP260" s="57"/>
      <c r="BQ260" s="57"/>
      <c r="BR260" s="57"/>
      <c r="BS260" s="57"/>
      <c r="BT260" s="57"/>
      <c r="BU260" s="57"/>
      <c r="BV260" s="57"/>
      <c r="BW260" s="57"/>
      <c r="BX260" s="57"/>
      <c r="BY260" s="57"/>
      <c r="BZ260" s="57"/>
      <c r="CA260" s="57"/>
      <c r="CB260" s="57"/>
      <c r="CC260" s="57"/>
      <c r="CD260" s="57"/>
      <c r="CE260" s="57"/>
      <c r="CF260" s="57"/>
      <c r="CG260" s="57"/>
      <c r="CH260" s="57"/>
      <c r="CI260" s="57"/>
      <c r="CJ260" s="57"/>
      <c r="CK260" s="57"/>
      <c r="CL260" s="57"/>
      <c r="CM260" s="57"/>
      <c r="CN260" s="57"/>
      <c r="CO260" s="57"/>
      <c r="CP260" s="57"/>
      <c r="CQ260" s="57"/>
      <c r="CR260" s="57"/>
      <c r="CS260" s="57"/>
      <c r="CT260" s="57"/>
      <c r="CU260" s="57"/>
      <c r="CV260" s="57"/>
      <c r="CW260" s="57"/>
      <c r="CX260" s="57"/>
      <c r="CY260" s="57"/>
      <c r="CZ260" s="57"/>
      <c r="DA260" s="57"/>
      <c r="DB260" s="57"/>
      <c r="DC260" s="57"/>
      <c r="DD260" s="57"/>
      <c r="DE260" s="57"/>
      <c r="DF260" s="57"/>
      <c r="DG260" s="57"/>
      <c r="DH260" s="57"/>
      <c r="DI260" s="57"/>
      <c r="DJ260" s="57"/>
      <c r="DK260" s="57"/>
      <c r="DL260" s="57"/>
      <c r="DM260" s="57"/>
      <c r="DN260" s="57"/>
      <c r="DO260" s="57"/>
      <c r="DP260" s="57"/>
      <c r="DQ260" s="57"/>
      <c r="DR260" s="57"/>
      <c r="DS260" s="57"/>
      <c r="DT260" s="57"/>
      <c r="DU260" s="57"/>
      <c r="DV260" s="57"/>
      <c r="DW260" s="57"/>
      <c r="DX260" s="57"/>
      <c r="DY260" s="57"/>
      <c r="DZ260" s="57"/>
      <c r="EA260" s="57"/>
      <c r="EB260" s="57"/>
      <c r="EC260" s="57"/>
      <c r="ED260" s="57"/>
      <c r="EE260" s="57"/>
      <c r="EF260" s="57"/>
      <c r="EG260" s="57"/>
      <c r="EH260" s="57"/>
      <c r="EI260" s="57"/>
      <c r="EJ260" s="57"/>
      <c r="EK260" s="57"/>
      <c r="EL260" s="57"/>
      <c r="EM260" s="57"/>
      <c r="EN260" s="57"/>
      <c r="EO260" s="57"/>
      <c r="EP260" s="57"/>
      <c r="EQ260" s="57"/>
      <c r="ER260" s="57"/>
      <c r="ES260" s="57"/>
      <c r="ET260" s="57"/>
      <c r="EU260" s="57"/>
      <c r="EV260" s="57"/>
      <c r="EW260" s="57"/>
      <c r="EX260" s="57"/>
      <c r="EY260" s="57"/>
      <c r="EZ260" s="57"/>
      <c r="FA260" s="57"/>
      <c r="FB260" s="57"/>
    </row>
    <row r="261" spans="1:158" s="60" customFormat="1" ht="15" x14ac:dyDescent="0.25">
      <c r="A261" s="57"/>
      <c r="B261" s="128">
        <v>131020202020108</v>
      </c>
      <c r="C261" s="111" t="s">
        <v>89</v>
      </c>
      <c r="D261" s="50" t="s">
        <v>447</v>
      </c>
      <c r="E261" s="125">
        <f>177351961-1</f>
        <v>177351960</v>
      </c>
      <c r="F261" s="33">
        <v>177351960</v>
      </c>
      <c r="G261" s="33">
        <v>0</v>
      </c>
      <c r="H261" s="33">
        <v>0</v>
      </c>
      <c r="I261" s="33">
        <v>0</v>
      </c>
      <c r="J261" s="33">
        <v>0</v>
      </c>
      <c r="K261" s="33">
        <v>0</v>
      </c>
      <c r="L261" s="33">
        <v>0</v>
      </c>
      <c r="M261" s="33">
        <v>0</v>
      </c>
      <c r="N261" s="33">
        <v>0</v>
      </c>
      <c r="O261" s="33">
        <v>0</v>
      </c>
      <c r="P261" s="33">
        <v>0</v>
      </c>
      <c r="Q261" s="33">
        <v>0</v>
      </c>
      <c r="R261" s="33">
        <f t="shared" si="117"/>
        <v>177351960</v>
      </c>
      <c r="S261" s="25">
        <f t="shared" si="122"/>
        <v>0</v>
      </c>
      <c r="T261" s="33">
        <f t="shared" si="118"/>
        <v>177351960</v>
      </c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  <c r="AJ261" s="57"/>
      <c r="AK261" s="57"/>
      <c r="AL261" s="57"/>
      <c r="AM261" s="57"/>
      <c r="AN261" s="57"/>
      <c r="AO261" s="57"/>
      <c r="AP261" s="57"/>
      <c r="AQ261" s="57"/>
      <c r="AR261" s="57"/>
      <c r="AS261" s="57"/>
      <c r="AT261" s="57"/>
      <c r="AU261" s="57"/>
      <c r="AV261" s="57"/>
      <c r="AW261" s="57"/>
      <c r="AX261" s="57"/>
      <c r="AY261" s="57"/>
      <c r="AZ261" s="57"/>
      <c r="BA261" s="57"/>
      <c r="BB261" s="57"/>
      <c r="BC261" s="57"/>
      <c r="BD261" s="57"/>
      <c r="BE261" s="57"/>
      <c r="BF261" s="57"/>
      <c r="BG261" s="57"/>
      <c r="BH261" s="57"/>
      <c r="BI261" s="57"/>
      <c r="BJ261" s="57"/>
      <c r="BK261" s="57"/>
      <c r="BL261" s="57"/>
      <c r="BM261" s="57"/>
      <c r="BN261" s="57"/>
      <c r="BO261" s="57"/>
      <c r="BP261" s="57"/>
      <c r="BQ261" s="57"/>
      <c r="BR261" s="57"/>
      <c r="BS261" s="57"/>
      <c r="BT261" s="57"/>
      <c r="BU261" s="57"/>
      <c r="BV261" s="57"/>
      <c r="BW261" s="57"/>
      <c r="BX261" s="57"/>
      <c r="BY261" s="57"/>
      <c r="BZ261" s="57"/>
      <c r="CA261" s="57"/>
      <c r="CB261" s="57"/>
      <c r="CC261" s="57"/>
      <c r="CD261" s="57"/>
      <c r="CE261" s="57"/>
      <c r="CF261" s="57"/>
      <c r="CG261" s="57"/>
      <c r="CH261" s="57"/>
      <c r="CI261" s="57"/>
      <c r="CJ261" s="57"/>
      <c r="CK261" s="57"/>
      <c r="CL261" s="57"/>
      <c r="CM261" s="57"/>
      <c r="CN261" s="57"/>
      <c r="CO261" s="57"/>
      <c r="CP261" s="57"/>
      <c r="CQ261" s="57"/>
      <c r="CR261" s="57"/>
      <c r="CS261" s="57"/>
      <c r="CT261" s="57"/>
      <c r="CU261" s="57"/>
      <c r="CV261" s="57"/>
      <c r="CW261" s="57"/>
      <c r="CX261" s="57"/>
      <c r="CY261" s="57"/>
      <c r="CZ261" s="57"/>
      <c r="DA261" s="57"/>
      <c r="DB261" s="57"/>
      <c r="DC261" s="57"/>
      <c r="DD261" s="57"/>
      <c r="DE261" s="57"/>
      <c r="DF261" s="57"/>
      <c r="DG261" s="57"/>
      <c r="DH261" s="57"/>
      <c r="DI261" s="57"/>
      <c r="DJ261" s="57"/>
      <c r="DK261" s="57"/>
      <c r="DL261" s="57"/>
      <c r="DM261" s="57"/>
      <c r="DN261" s="57"/>
      <c r="DO261" s="57"/>
      <c r="DP261" s="57"/>
      <c r="DQ261" s="57"/>
      <c r="DR261" s="57"/>
      <c r="DS261" s="57"/>
      <c r="DT261" s="57"/>
      <c r="DU261" s="57"/>
      <c r="DV261" s="57"/>
      <c r="DW261" s="57"/>
      <c r="DX261" s="57"/>
      <c r="DY261" s="57"/>
      <c r="DZ261" s="57"/>
      <c r="EA261" s="57"/>
      <c r="EB261" s="57"/>
      <c r="EC261" s="57"/>
      <c r="ED261" s="57"/>
      <c r="EE261" s="57"/>
      <c r="EF261" s="57"/>
      <c r="EG261" s="57"/>
      <c r="EH261" s="57"/>
      <c r="EI261" s="57"/>
      <c r="EJ261" s="57"/>
      <c r="EK261" s="57"/>
      <c r="EL261" s="57"/>
      <c r="EM261" s="57"/>
      <c r="EN261" s="57"/>
      <c r="EO261" s="57"/>
      <c r="EP261" s="57"/>
      <c r="EQ261" s="57"/>
      <c r="ER261" s="57"/>
      <c r="ES261" s="57"/>
      <c r="ET261" s="57"/>
      <c r="EU261" s="57"/>
      <c r="EV261" s="57"/>
      <c r="EW261" s="57"/>
      <c r="EX261" s="57"/>
      <c r="EY261" s="57"/>
      <c r="EZ261" s="57"/>
      <c r="FA261" s="57"/>
      <c r="FB261" s="57"/>
    </row>
    <row r="262" spans="1:158" s="60" customFormat="1" ht="15" x14ac:dyDescent="0.25">
      <c r="A262" s="57"/>
      <c r="B262" s="128">
        <v>131020202020109</v>
      </c>
      <c r="C262" s="111" t="s">
        <v>439</v>
      </c>
      <c r="D262" s="50" t="s">
        <v>448</v>
      </c>
      <c r="E262" s="125">
        <v>78429150</v>
      </c>
      <c r="F262" s="33">
        <v>78429150</v>
      </c>
      <c r="G262" s="33">
        <v>0</v>
      </c>
      <c r="H262" s="33">
        <v>0</v>
      </c>
      <c r="I262" s="33">
        <v>0</v>
      </c>
      <c r="J262" s="33">
        <v>0</v>
      </c>
      <c r="K262" s="33">
        <v>0</v>
      </c>
      <c r="L262" s="33">
        <v>0</v>
      </c>
      <c r="M262" s="33">
        <v>0</v>
      </c>
      <c r="N262" s="33">
        <v>0</v>
      </c>
      <c r="O262" s="33">
        <v>0</v>
      </c>
      <c r="P262" s="33">
        <v>0</v>
      </c>
      <c r="Q262" s="33">
        <v>0</v>
      </c>
      <c r="R262" s="33">
        <f t="shared" si="117"/>
        <v>78429150</v>
      </c>
      <c r="S262" s="33">
        <f t="shared" si="122"/>
        <v>0</v>
      </c>
      <c r="T262" s="33">
        <f t="shared" si="118"/>
        <v>78429150</v>
      </c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/>
      <c r="AK262" s="57"/>
      <c r="AL262" s="57"/>
      <c r="AM262" s="57"/>
      <c r="AN262" s="57"/>
      <c r="AO262" s="57"/>
      <c r="AP262" s="57"/>
      <c r="AQ262" s="57"/>
      <c r="AR262" s="57"/>
      <c r="AS262" s="57"/>
      <c r="AT262" s="57"/>
      <c r="AU262" s="57"/>
      <c r="AV262" s="57"/>
      <c r="AW262" s="57"/>
      <c r="AX262" s="57"/>
      <c r="AY262" s="57"/>
      <c r="AZ262" s="57"/>
      <c r="BA262" s="57"/>
      <c r="BB262" s="57"/>
      <c r="BC262" s="57"/>
      <c r="BD262" s="57"/>
      <c r="BE262" s="57"/>
      <c r="BF262" s="57"/>
      <c r="BG262" s="57"/>
      <c r="BH262" s="57"/>
      <c r="BI262" s="57"/>
      <c r="BJ262" s="57"/>
      <c r="BK262" s="57"/>
      <c r="BL262" s="57"/>
      <c r="BM262" s="57"/>
      <c r="BN262" s="57"/>
      <c r="BO262" s="57"/>
      <c r="BP262" s="57"/>
      <c r="BQ262" s="57"/>
      <c r="BR262" s="57"/>
      <c r="BS262" s="57"/>
      <c r="BT262" s="57"/>
      <c r="BU262" s="57"/>
      <c r="BV262" s="57"/>
      <c r="BW262" s="57"/>
      <c r="BX262" s="57"/>
      <c r="BY262" s="57"/>
      <c r="BZ262" s="57"/>
      <c r="CA262" s="57"/>
      <c r="CB262" s="57"/>
      <c r="CC262" s="57"/>
      <c r="CD262" s="57"/>
      <c r="CE262" s="57"/>
      <c r="CF262" s="57"/>
      <c r="CG262" s="57"/>
      <c r="CH262" s="57"/>
      <c r="CI262" s="57"/>
      <c r="CJ262" s="57"/>
      <c r="CK262" s="57"/>
      <c r="CL262" s="57"/>
      <c r="CM262" s="57"/>
      <c r="CN262" s="57"/>
      <c r="CO262" s="57"/>
      <c r="CP262" s="57"/>
      <c r="CQ262" s="57"/>
      <c r="CR262" s="57"/>
      <c r="CS262" s="57"/>
      <c r="CT262" s="57"/>
      <c r="CU262" s="57"/>
      <c r="CV262" s="57"/>
      <c r="CW262" s="57"/>
      <c r="CX262" s="57"/>
      <c r="CY262" s="57"/>
      <c r="CZ262" s="57"/>
      <c r="DA262" s="57"/>
      <c r="DB262" s="57"/>
      <c r="DC262" s="57"/>
      <c r="DD262" s="57"/>
      <c r="DE262" s="57"/>
      <c r="DF262" s="57"/>
      <c r="DG262" s="57"/>
      <c r="DH262" s="57"/>
      <c r="DI262" s="57"/>
      <c r="DJ262" s="57"/>
      <c r="DK262" s="57"/>
      <c r="DL262" s="57"/>
      <c r="DM262" s="57"/>
      <c r="DN262" s="57"/>
      <c r="DO262" s="57"/>
      <c r="DP262" s="57"/>
      <c r="DQ262" s="57"/>
      <c r="DR262" s="57"/>
      <c r="DS262" s="57"/>
      <c r="DT262" s="57"/>
      <c r="DU262" s="57"/>
      <c r="DV262" s="57"/>
      <c r="DW262" s="57"/>
      <c r="DX262" s="57"/>
      <c r="DY262" s="57"/>
      <c r="DZ262" s="57"/>
      <c r="EA262" s="57"/>
      <c r="EB262" s="57"/>
      <c r="EC262" s="57"/>
      <c r="ED262" s="57"/>
      <c r="EE262" s="57"/>
      <c r="EF262" s="57"/>
      <c r="EG262" s="57"/>
      <c r="EH262" s="57"/>
      <c r="EI262" s="57"/>
      <c r="EJ262" s="57"/>
      <c r="EK262" s="57"/>
      <c r="EL262" s="57"/>
      <c r="EM262" s="57"/>
      <c r="EN262" s="57"/>
      <c r="EO262" s="57"/>
      <c r="EP262" s="57"/>
      <c r="EQ262" s="57"/>
      <c r="ER262" s="57"/>
      <c r="ES262" s="57"/>
      <c r="ET262" s="57"/>
      <c r="EU262" s="57"/>
      <c r="EV262" s="57"/>
      <c r="EW262" s="57"/>
      <c r="EX262" s="57"/>
      <c r="EY262" s="57"/>
      <c r="EZ262" s="57"/>
      <c r="FA262" s="57"/>
      <c r="FB262" s="57"/>
    </row>
    <row r="263" spans="1:158" s="60" customFormat="1" ht="15" x14ac:dyDescent="0.25">
      <c r="A263" s="57"/>
      <c r="B263" s="128">
        <v>131020202020112</v>
      </c>
      <c r="C263" s="111" t="s">
        <v>440</v>
      </c>
      <c r="D263" s="50" t="s">
        <v>56</v>
      </c>
      <c r="E263" s="125">
        <v>51548193</v>
      </c>
      <c r="F263" s="33">
        <v>51548192</v>
      </c>
      <c r="G263" s="33">
        <v>0</v>
      </c>
      <c r="H263" s="33">
        <v>0</v>
      </c>
      <c r="I263" s="33">
        <v>0</v>
      </c>
      <c r="J263" s="33">
        <v>0</v>
      </c>
      <c r="K263" s="33">
        <v>0</v>
      </c>
      <c r="L263" s="33">
        <v>0</v>
      </c>
      <c r="M263" s="33">
        <v>0</v>
      </c>
      <c r="N263" s="33">
        <v>0</v>
      </c>
      <c r="O263" s="33">
        <v>0</v>
      </c>
      <c r="P263" s="33">
        <v>0</v>
      </c>
      <c r="Q263" s="33">
        <v>0</v>
      </c>
      <c r="R263" s="33">
        <f t="shared" si="117"/>
        <v>51548192</v>
      </c>
      <c r="S263" s="33">
        <f t="shared" si="122"/>
        <v>1</v>
      </c>
      <c r="T263" s="33">
        <f t="shared" si="118"/>
        <v>51548193</v>
      </c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  <c r="AK263" s="57"/>
      <c r="AL263" s="57"/>
      <c r="AM263" s="57"/>
      <c r="AN263" s="57"/>
      <c r="AO263" s="57"/>
      <c r="AP263" s="57"/>
      <c r="AQ263" s="57"/>
      <c r="AR263" s="57"/>
      <c r="AS263" s="57"/>
      <c r="AT263" s="57"/>
      <c r="AU263" s="57"/>
      <c r="AV263" s="57"/>
      <c r="AW263" s="57"/>
      <c r="AX263" s="57"/>
      <c r="AY263" s="57"/>
      <c r="AZ263" s="57"/>
      <c r="BA263" s="57"/>
      <c r="BB263" s="57"/>
      <c r="BC263" s="57"/>
      <c r="BD263" s="57"/>
      <c r="BE263" s="57"/>
      <c r="BF263" s="57"/>
      <c r="BG263" s="57"/>
      <c r="BH263" s="57"/>
      <c r="BI263" s="57"/>
      <c r="BJ263" s="57"/>
      <c r="BK263" s="57"/>
      <c r="BL263" s="57"/>
      <c r="BM263" s="57"/>
      <c r="BN263" s="57"/>
      <c r="BO263" s="57"/>
      <c r="BP263" s="57"/>
      <c r="BQ263" s="57"/>
      <c r="BR263" s="57"/>
      <c r="BS263" s="57"/>
      <c r="BT263" s="57"/>
      <c r="BU263" s="57"/>
      <c r="BV263" s="57"/>
      <c r="BW263" s="57"/>
      <c r="BX263" s="57"/>
      <c r="BY263" s="57"/>
      <c r="BZ263" s="57"/>
      <c r="CA263" s="57"/>
      <c r="CB263" s="57"/>
      <c r="CC263" s="57"/>
      <c r="CD263" s="57"/>
      <c r="CE263" s="57"/>
      <c r="CF263" s="57"/>
      <c r="CG263" s="57"/>
      <c r="CH263" s="57"/>
      <c r="CI263" s="57"/>
      <c r="CJ263" s="57"/>
      <c r="CK263" s="57"/>
      <c r="CL263" s="57"/>
      <c r="CM263" s="57"/>
      <c r="CN263" s="57"/>
      <c r="CO263" s="57"/>
      <c r="CP263" s="57"/>
      <c r="CQ263" s="57"/>
      <c r="CR263" s="57"/>
      <c r="CS263" s="57"/>
      <c r="CT263" s="57"/>
      <c r="CU263" s="57"/>
      <c r="CV263" s="57"/>
      <c r="CW263" s="57"/>
      <c r="CX263" s="57"/>
      <c r="CY263" s="57"/>
      <c r="CZ263" s="57"/>
      <c r="DA263" s="57"/>
      <c r="DB263" s="57"/>
      <c r="DC263" s="57"/>
      <c r="DD263" s="57"/>
      <c r="DE263" s="57"/>
      <c r="DF263" s="57"/>
      <c r="DG263" s="57"/>
      <c r="DH263" s="57"/>
      <c r="DI263" s="57"/>
      <c r="DJ263" s="57"/>
      <c r="DK263" s="57"/>
      <c r="DL263" s="57"/>
      <c r="DM263" s="57"/>
      <c r="DN263" s="57"/>
      <c r="DO263" s="57"/>
      <c r="DP263" s="57"/>
      <c r="DQ263" s="57"/>
      <c r="DR263" s="57"/>
      <c r="DS263" s="57"/>
      <c r="DT263" s="57"/>
      <c r="DU263" s="57"/>
      <c r="DV263" s="57"/>
      <c r="DW263" s="57"/>
      <c r="DX263" s="57"/>
      <c r="DY263" s="57"/>
      <c r="DZ263" s="57"/>
      <c r="EA263" s="57"/>
      <c r="EB263" s="57"/>
      <c r="EC263" s="57"/>
      <c r="ED263" s="57"/>
      <c r="EE263" s="57"/>
      <c r="EF263" s="57"/>
      <c r="EG263" s="57"/>
      <c r="EH263" s="57"/>
      <c r="EI263" s="57"/>
      <c r="EJ263" s="57"/>
      <c r="EK263" s="57"/>
      <c r="EL263" s="57"/>
      <c r="EM263" s="57"/>
      <c r="EN263" s="57"/>
      <c r="EO263" s="57"/>
      <c r="EP263" s="57"/>
      <c r="EQ263" s="57"/>
      <c r="ER263" s="57"/>
      <c r="ES263" s="57"/>
      <c r="ET263" s="57"/>
      <c r="EU263" s="57"/>
      <c r="EV263" s="57"/>
      <c r="EW263" s="57"/>
      <c r="EX263" s="57"/>
      <c r="EY263" s="57"/>
      <c r="EZ263" s="57"/>
      <c r="FA263" s="57"/>
      <c r="FB263" s="57"/>
    </row>
    <row r="264" spans="1:158" s="139" customFormat="1" ht="15" x14ac:dyDescent="0.25">
      <c r="A264" s="56"/>
      <c r="B264" s="137">
        <v>1310202020202</v>
      </c>
      <c r="C264" s="138" t="s">
        <v>89</v>
      </c>
      <c r="D264" s="124" t="s">
        <v>58</v>
      </c>
      <c r="E264" s="62">
        <f>+E265</f>
        <v>104561622</v>
      </c>
      <c r="F264" s="62">
        <f t="shared" ref="F264:L264" si="130">+F265</f>
        <v>0</v>
      </c>
      <c r="G264" s="62">
        <f t="shared" si="130"/>
        <v>53166922</v>
      </c>
      <c r="H264" s="62">
        <f t="shared" si="130"/>
        <v>26583461</v>
      </c>
      <c r="I264" s="62">
        <f t="shared" si="130"/>
        <v>24811231</v>
      </c>
      <c r="J264" s="62">
        <f t="shared" si="130"/>
        <v>0</v>
      </c>
      <c r="K264" s="62">
        <f t="shared" si="130"/>
        <v>8</v>
      </c>
      <c r="L264" s="62">
        <f t="shared" si="130"/>
        <v>0</v>
      </c>
      <c r="M264" s="62">
        <f t="shared" ref="M264" si="131">+M265</f>
        <v>0</v>
      </c>
      <c r="N264" s="62">
        <f t="shared" ref="N264" si="132">+N265</f>
        <v>0</v>
      </c>
      <c r="O264" s="62">
        <f t="shared" ref="O264" si="133">+O265</f>
        <v>0</v>
      </c>
      <c r="P264" s="62">
        <f t="shared" ref="P264" si="134">+P265</f>
        <v>0</v>
      </c>
      <c r="Q264" s="62">
        <f t="shared" ref="Q264:R264" si="135">+Q265</f>
        <v>0</v>
      </c>
      <c r="R264" s="62">
        <f t="shared" si="135"/>
        <v>104561622</v>
      </c>
      <c r="S264" s="25">
        <f t="shared" si="122"/>
        <v>0</v>
      </c>
      <c r="T264" s="25">
        <f t="shared" si="118"/>
        <v>104561622</v>
      </c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56"/>
      <c r="AR264" s="56"/>
      <c r="AS264" s="56"/>
      <c r="AT264" s="56"/>
      <c r="AU264" s="56"/>
      <c r="AV264" s="56"/>
      <c r="AW264" s="56"/>
      <c r="AX264" s="56"/>
      <c r="AY264" s="56"/>
      <c r="AZ264" s="56"/>
      <c r="BA264" s="56"/>
      <c r="BB264" s="56"/>
      <c r="BC264" s="56"/>
      <c r="BD264" s="56"/>
      <c r="BE264" s="56"/>
      <c r="BF264" s="56"/>
      <c r="BG264" s="56"/>
      <c r="BH264" s="56"/>
      <c r="BI264" s="56"/>
      <c r="BJ264" s="56"/>
      <c r="BK264" s="56"/>
      <c r="BL264" s="56"/>
      <c r="BM264" s="56"/>
      <c r="BN264" s="56"/>
      <c r="BO264" s="56"/>
      <c r="BP264" s="56"/>
      <c r="BQ264" s="56"/>
      <c r="BR264" s="56"/>
      <c r="BS264" s="56"/>
      <c r="BT264" s="56"/>
      <c r="BU264" s="56"/>
      <c r="BV264" s="56"/>
      <c r="BW264" s="56"/>
      <c r="BX264" s="56"/>
      <c r="BY264" s="56"/>
      <c r="BZ264" s="56"/>
      <c r="CA264" s="56"/>
      <c r="CB264" s="56"/>
      <c r="CC264" s="56"/>
      <c r="CD264" s="56"/>
      <c r="CE264" s="56"/>
      <c r="CF264" s="56"/>
      <c r="CG264" s="56"/>
      <c r="CH264" s="56"/>
      <c r="CI264" s="56"/>
      <c r="CJ264" s="56"/>
      <c r="CK264" s="56"/>
      <c r="CL264" s="56"/>
      <c r="CM264" s="56"/>
      <c r="CN264" s="56"/>
      <c r="CO264" s="56"/>
      <c r="CP264" s="56"/>
      <c r="CQ264" s="56"/>
      <c r="CR264" s="56"/>
      <c r="CS264" s="56"/>
      <c r="CT264" s="56"/>
      <c r="CU264" s="56"/>
      <c r="CV264" s="56"/>
      <c r="CW264" s="56"/>
      <c r="CX264" s="56"/>
      <c r="CY264" s="56"/>
      <c r="CZ264" s="56"/>
      <c r="DA264" s="56"/>
      <c r="DB264" s="56"/>
      <c r="DC264" s="56"/>
      <c r="DD264" s="56"/>
      <c r="DE264" s="56"/>
      <c r="DF264" s="56"/>
      <c r="DG264" s="56"/>
      <c r="DH264" s="56"/>
      <c r="DI264" s="56"/>
      <c r="DJ264" s="56"/>
      <c r="DK264" s="56"/>
      <c r="DL264" s="56"/>
      <c r="DM264" s="56"/>
      <c r="DN264" s="56"/>
      <c r="DO264" s="56"/>
      <c r="DP264" s="56"/>
      <c r="DQ264" s="56"/>
      <c r="DR264" s="56"/>
      <c r="DS264" s="56"/>
      <c r="DT264" s="56"/>
      <c r="DU264" s="56"/>
      <c r="DV264" s="56"/>
      <c r="DW264" s="56"/>
      <c r="DX264" s="56"/>
      <c r="DY264" s="56"/>
      <c r="DZ264" s="56"/>
      <c r="EA264" s="56"/>
      <c r="EB264" s="56"/>
      <c r="EC264" s="56"/>
      <c r="ED264" s="56"/>
      <c r="EE264" s="56"/>
      <c r="EF264" s="56"/>
      <c r="EG264" s="56"/>
      <c r="EH264" s="56"/>
      <c r="EI264" s="56"/>
      <c r="EJ264" s="56"/>
      <c r="EK264" s="56"/>
      <c r="EL264" s="56"/>
      <c r="EM264" s="56"/>
      <c r="EN264" s="56"/>
      <c r="EO264" s="56"/>
      <c r="EP264" s="56"/>
      <c r="EQ264" s="56"/>
      <c r="ER264" s="56"/>
      <c r="ES264" s="56"/>
      <c r="ET264" s="56"/>
      <c r="EU264" s="56"/>
      <c r="EV264" s="56"/>
      <c r="EW264" s="56"/>
      <c r="EX264" s="56"/>
      <c r="EY264" s="56"/>
      <c r="EZ264" s="56"/>
      <c r="FA264" s="56"/>
      <c r="FB264" s="56"/>
    </row>
    <row r="265" spans="1:158" s="60" customFormat="1" ht="15" x14ac:dyDescent="0.25">
      <c r="A265" s="57"/>
      <c r="B265" s="128">
        <v>131020202020201</v>
      </c>
      <c r="C265" s="21" t="s">
        <v>89</v>
      </c>
      <c r="D265" s="50" t="s">
        <v>57</v>
      </c>
      <c r="E265" s="125">
        <v>104561622</v>
      </c>
      <c r="F265" s="33">
        <v>0</v>
      </c>
      <c r="G265" s="33">
        <v>53166922</v>
      </c>
      <c r="H265" s="33">
        <v>26583461</v>
      </c>
      <c r="I265" s="33">
        <v>24811231</v>
      </c>
      <c r="J265" s="122">
        <v>0</v>
      </c>
      <c r="K265" s="33">
        <v>8</v>
      </c>
      <c r="L265" s="33">
        <v>0</v>
      </c>
      <c r="M265" s="33">
        <v>0</v>
      </c>
      <c r="N265" s="33">
        <v>0</v>
      </c>
      <c r="O265" s="33">
        <v>0</v>
      </c>
      <c r="P265" s="33">
        <v>0</v>
      </c>
      <c r="Q265" s="33">
        <v>0</v>
      </c>
      <c r="R265" s="33">
        <f t="shared" si="117"/>
        <v>104561622</v>
      </c>
      <c r="S265" s="33">
        <f t="shared" si="122"/>
        <v>0</v>
      </c>
      <c r="T265" s="33">
        <f t="shared" si="118"/>
        <v>104561622</v>
      </c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7"/>
      <c r="AK265" s="57"/>
      <c r="AL265" s="57"/>
      <c r="AM265" s="57"/>
      <c r="AN265" s="57"/>
      <c r="AO265" s="57"/>
      <c r="AP265" s="57"/>
      <c r="AQ265" s="57"/>
      <c r="AR265" s="57"/>
      <c r="AS265" s="57"/>
      <c r="AT265" s="57"/>
      <c r="AU265" s="57"/>
      <c r="AV265" s="57"/>
      <c r="AW265" s="57"/>
      <c r="AX265" s="57"/>
      <c r="AY265" s="57"/>
      <c r="AZ265" s="57"/>
      <c r="BA265" s="57"/>
      <c r="BB265" s="57"/>
      <c r="BC265" s="57"/>
      <c r="BD265" s="57"/>
      <c r="BE265" s="57"/>
      <c r="BF265" s="57"/>
      <c r="BG265" s="57"/>
      <c r="BH265" s="57"/>
      <c r="BI265" s="57"/>
      <c r="BJ265" s="57"/>
      <c r="BK265" s="57"/>
      <c r="BL265" s="57"/>
      <c r="BM265" s="57"/>
      <c r="BN265" s="57"/>
      <c r="BO265" s="57"/>
      <c r="BP265" s="57"/>
      <c r="BQ265" s="57"/>
      <c r="BR265" s="57"/>
      <c r="BS265" s="57"/>
      <c r="BT265" s="57"/>
      <c r="BU265" s="57"/>
      <c r="BV265" s="57"/>
      <c r="BW265" s="57"/>
      <c r="BX265" s="57"/>
      <c r="BY265" s="57"/>
      <c r="BZ265" s="57"/>
      <c r="CA265" s="57"/>
      <c r="CB265" s="57"/>
      <c r="CC265" s="57"/>
      <c r="CD265" s="57"/>
      <c r="CE265" s="57"/>
      <c r="CF265" s="57"/>
      <c r="CG265" s="57"/>
      <c r="CH265" s="57"/>
      <c r="CI265" s="57"/>
      <c r="CJ265" s="57"/>
      <c r="CK265" s="57"/>
      <c r="CL265" s="57"/>
      <c r="CM265" s="57"/>
      <c r="CN265" s="57"/>
      <c r="CO265" s="57"/>
      <c r="CP265" s="57"/>
      <c r="CQ265" s="57"/>
      <c r="CR265" s="57"/>
      <c r="CS265" s="57"/>
      <c r="CT265" s="57"/>
      <c r="CU265" s="57"/>
      <c r="CV265" s="57"/>
      <c r="CW265" s="57"/>
      <c r="CX265" s="57"/>
      <c r="CY265" s="57"/>
      <c r="CZ265" s="57"/>
      <c r="DA265" s="57"/>
      <c r="DB265" s="57"/>
      <c r="DC265" s="57"/>
      <c r="DD265" s="57"/>
      <c r="DE265" s="57"/>
      <c r="DF265" s="57"/>
      <c r="DG265" s="57"/>
      <c r="DH265" s="57"/>
      <c r="DI265" s="57"/>
      <c r="DJ265" s="57"/>
      <c r="DK265" s="57"/>
      <c r="DL265" s="57"/>
      <c r="DM265" s="57"/>
      <c r="DN265" s="57"/>
      <c r="DO265" s="57"/>
      <c r="DP265" s="57"/>
      <c r="DQ265" s="57"/>
      <c r="DR265" s="57"/>
      <c r="DS265" s="57"/>
      <c r="DT265" s="57"/>
      <c r="DU265" s="57"/>
      <c r="DV265" s="57"/>
      <c r="DW265" s="57"/>
      <c r="DX265" s="57"/>
      <c r="DY265" s="57"/>
      <c r="DZ265" s="57"/>
      <c r="EA265" s="57"/>
      <c r="EB265" s="57"/>
      <c r="EC265" s="57"/>
      <c r="ED265" s="57"/>
      <c r="EE265" s="57"/>
      <c r="EF265" s="57"/>
      <c r="EG265" s="57"/>
      <c r="EH265" s="57"/>
      <c r="EI265" s="57"/>
      <c r="EJ265" s="57"/>
      <c r="EK265" s="57"/>
      <c r="EL265" s="57"/>
      <c r="EM265" s="57"/>
      <c r="EN265" s="57"/>
      <c r="EO265" s="57"/>
      <c r="EP265" s="57"/>
      <c r="EQ265" s="57"/>
      <c r="ER265" s="57"/>
      <c r="ES265" s="57"/>
      <c r="ET265" s="57"/>
      <c r="EU265" s="57"/>
      <c r="EV265" s="57"/>
      <c r="EW265" s="57"/>
      <c r="EX265" s="57"/>
      <c r="EY265" s="57"/>
      <c r="EZ265" s="57"/>
      <c r="FA265" s="57"/>
      <c r="FB265" s="57"/>
    </row>
    <row r="266" spans="1:158" s="139" customFormat="1" ht="15" x14ac:dyDescent="0.25">
      <c r="A266" s="56"/>
      <c r="B266" s="137">
        <v>13102020203</v>
      </c>
      <c r="C266" s="140" t="s">
        <v>89</v>
      </c>
      <c r="D266" s="124" t="s">
        <v>110</v>
      </c>
      <c r="E266" s="62">
        <f>+E267+E271+E274+E280+E277+E285</f>
        <v>1365563287</v>
      </c>
      <c r="F266" s="62">
        <f t="shared" ref="F266:T266" si="136">+F267+F271+F274+F280+F277+F285</f>
        <v>0</v>
      </c>
      <c r="G266" s="62">
        <f t="shared" si="136"/>
        <v>152962636</v>
      </c>
      <c r="H266" s="62">
        <f t="shared" si="136"/>
        <v>350891493</v>
      </c>
      <c r="I266" s="62">
        <f t="shared" si="136"/>
        <v>32045067</v>
      </c>
      <c r="J266" s="62">
        <f t="shared" si="136"/>
        <v>25373158</v>
      </c>
      <c r="K266" s="62">
        <f t="shared" si="136"/>
        <v>0</v>
      </c>
      <c r="L266" s="62">
        <f t="shared" si="136"/>
        <v>5694412</v>
      </c>
      <c r="M266" s="62">
        <f t="shared" si="136"/>
        <v>7245501</v>
      </c>
      <c r="N266" s="62">
        <f t="shared" si="136"/>
        <v>454088341</v>
      </c>
      <c r="O266" s="62">
        <f t="shared" si="136"/>
        <v>2186433</v>
      </c>
      <c r="P266" s="62">
        <f t="shared" si="136"/>
        <v>7746591</v>
      </c>
      <c r="Q266" s="62">
        <f t="shared" si="136"/>
        <v>167290349</v>
      </c>
      <c r="R266" s="62">
        <f t="shared" si="136"/>
        <v>1205523981</v>
      </c>
      <c r="S266" s="62">
        <f t="shared" si="136"/>
        <v>160039306</v>
      </c>
      <c r="T266" s="62">
        <f t="shared" si="136"/>
        <v>1365563287</v>
      </c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56"/>
      <c r="AR266" s="56"/>
      <c r="AS266" s="56"/>
      <c r="AT266" s="56"/>
      <c r="AU266" s="56"/>
      <c r="AV266" s="56"/>
      <c r="AW266" s="56"/>
      <c r="AX266" s="56"/>
      <c r="AY266" s="56"/>
      <c r="AZ266" s="56"/>
      <c r="BA266" s="56"/>
      <c r="BB266" s="56"/>
      <c r="BC266" s="56"/>
      <c r="BD266" s="56"/>
      <c r="BE266" s="56"/>
      <c r="BF266" s="56"/>
      <c r="BG266" s="56"/>
      <c r="BH266" s="56"/>
      <c r="BI266" s="56"/>
      <c r="BJ266" s="56"/>
      <c r="BK266" s="56"/>
      <c r="BL266" s="56"/>
      <c r="BM266" s="56"/>
      <c r="BN266" s="56"/>
      <c r="BO266" s="56"/>
      <c r="BP266" s="56"/>
      <c r="BQ266" s="56"/>
      <c r="BR266" s="56"/>
      <c r="BS266" s="56"/>
      <c r="BT266" s="56"/>
      <c r="BU266" s="56"/>
      <c r="BV266" s="56"/>
      <c r="BW266" s="56"/>
      <c r="BX266" s="56"/>
      <c r="BY266" s="56"/>
      <c r="BZ266" s="56"/>
      <c r="CA266" s="56"/>
      <c r="CB266" s="56"/>
      <c r="CC266" s="56"/>
      <c r="CD266" s="56"/>
      <c r="CE266" s="56"/>
      <c r="CF266" s="56"/>
      <c r="CG266" s="56"/>
      <c r="CH266" s="56"/>
      <c r="CI266" s="56"/>
      <c r="CJ266" s="56"/>
      <c r="CK266" s="56"/>
      <c r="CL266" s="56"/>
      <c r="CM266" s="56"/>
      <c r="CN266" s="56"/>
      <c r="CO266" s="56"/>
      <c r="CP266" s="56"/>
      <c r="CQ266" s="56"/>
      <c r="CR266" s="56"/>
      <c r="CS266" s="56"/>
      <c r="CT266" s="56"/>
      <c r="CU266" s="56"/>
      <c r="CV266" s="56"/>
      <c r="CW266" s="56"/>
      <c r="CX266" s="56"/>
      <c r="CY266" s="56"/>
      <c r="CZ266" s="56"/>
      <c r="DA266" s="56"/>
      <c r="DB266" s="56"/>
      <c r="DC266" s="56"/>
      <c r="DD266" s="56"/>
      <c r="DE266" s="56"/>
      <c r="DF266" s="56"/>
      <c r="DG266" s="56"/>
      <c r="DH266" s="56"/>
      <c r="DI266" s="56"/>
      <c r="DJ266" s="56"/>
      <c r="DK266" s="56"/>
      <c r="DL266" s="56"/>
      <c r="DM266" s="56"/>
      <c r="DN266" s="56"/>
      <c r="DO266" s="56"/>
      <c r="DP266" s="56"/>
      <c r="DQ266" s="56"/>
      <c r="DR266" s="56"/>
      <c r="DS266" s="56"/>
      <c r="DT266" s="56"/>
      <c r="DU266" s="56"/>
      <c r="DV266" s="56"/>
      <c r="DW266" s="56"/>
      <c r="DX266" s="56"/>
      <c r="DY266" s="56"/>
      <c r="DZ266" s="56"/>
      <c r="EA266" s="56"/>
      <c r="EB266" s="56"/>
      <c r="EC266" s="56"/>
      <c r="ED266" s="56"/>
      <c r="EE266" s="56"/>
      <c r="EF266" s="56"/>
      <c r="EG266" s="56"/>
      <c r="EH266" s="56"/>
      <c r="EI266" s="56"/>
      <c r="EJ266" s="56"/>
      <c r="EK266" s="56"/>
      <c r="EL266" s="56"/>
      <c r="EM266" s="56"/>
      <c r="EN266" s="56"/>
      <c r="EO266" s="56"/>
      <c r="EP266" s="56"/>
      <c r="EQ266" s="56"/>
      <c r="ER266" s="56"/>
      <c r="ES266" s="56"/>
      <c r="ET266" s="56"/>
      <c r="EU266" s="56"/>
      <c r="EV266" s="56"/>
      <c r="EW266" s="56"/>
      <c r="EX266" s="56"/>
      <c r="EY266" s="56"/>
      <c r="EZ266" s="56"/>
      <c r="FA266" s="56"/>
      <c r="FB266" s="56"/>
    </row>
    <row r="267" spans="1:158" s="139" customFormat="1" ht="15" x14ac:dyDescent="0.25">
      <c r="A267" s="56"/>
      <c r="B267" s="137">
        <v>1310202020302</v>
      </c>
      <c r="C267" s="138" t="s">
        <v>89</v>
      </c>
      <c r="D267" s="124" t="s">
        <v>111</v>
      </c>
      <c r="E267" s="62">
        <f>+E268+E269+E270</f>
        <v>329752566</v>
      </c>
      <c r="F267" s="62">
        <f t="shared" ref="F267:T267" si="137">+F268+F269+F270</f>
        <v>0</v>
      </c>
      <c r="G267" s="62">
        <f t="shared" si="137"/>
        <v>4433333</v>
      </c>
      <c r="H267" s="62">
        <f t="shared" si="137"/>
        <v>79545166</v>
      </c>
      <c r="I267" s="62">
        <f t="shared" si="137"/>
        <v>2583333</v>
      </c>
      <c r="J267" s="62">
        <f t="shared" si="137"/>
        <v>0</v>
      </c>
      <c r="K267" s="62">
        <f t="shared" si="137"/>
        <v>0</v>
      </c>
      <c r="L267" s="62">
        <f t="shared" si="137"/>
        <v>0</v>
      </c>
      <c r="M267" s="62">
        <f t="shared" si="137"/>
        <v>0</v>
      </c>
      <c r="N267" s="62">
        <f t="shared" si="137"/>
        <v>0</v>
      </c>
      <c r="O267" s="62">
        <f t="shared" si="137"/>
        <v>0</v>
      </c>
      <c r="P267" s="62">
        <f t="shared" si="137"/>
        <v>2725566</v>
      </c>
      <c r="Q267" s="62">
        <f t="shared" si="137"/>
        <v>159483800</v>
      </c>
      <c r="R267" s="62">
        <f t="shared" si="137"/>
        <v>248771198</v>
      </c>
      <c r="S267" s="62">
        <f t="shared" si="137"/>
        <v>80981368</v>
      </c>
      <c r="T267" s="62">
        <f t="shared" si="137"/>
        <v>329752566</v>
      </c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56"/>
      <c r="AR267" s="56"/>
      <c r="AS267" s="56"/>
      <c r="AT267" s="56"/>
      <c r="AU267" s="56"/>
      <c r="AV267" s="56"/>
      <c r="AW267" s="56"/>
      <c r="AX267" s="56"/>
      <c r="AY267" s="56"/>
      <c r="AZ267" s="56"/>
      <c r="BA267" s="56"/>
      <c r="BB267" s="56"/>
      <c r="BC267" s="56"/>
      <c r="BD267" s="56"/>
      <c r="BE267" s="56"/>
      <c r="BF267" s="56"/>
      <c r="BG267" s="56"/>
      <c r="BH267" s="56"/>
      <c r="BI267" s="56"/>
      <c r="BJ267" s="56"/>
      <c r="BK267" s="56"/>
      <c r="BL267" s="56"/>
      <c r="BM267" s="56"/>
      <c r="BN267" s="56"/>
      <c r="BO267" s="56"/>
      <c r="BP267" s="56"/>
      <c r="BQ267" s="56"/>
      <c r="BR267" s="56"/>
      <c r="BS267" s="56"/>
      <c r="BT267" s="56"/>
      <c r="BU267" s="56"/>
      <c r="BV267" s="56"/>
      <c r="BW267" s="56"/>
      <c r="BX267" s="56"/>
      <c r="BY267" s="56"/>
      <c r="BZ267" s="56"/>
      <c r="CA267" s="56"/>
      <c r="CB267" s="56"/>
      <c r="CC267" s="56"/>
      <c r="CD267" s="56"/>
      <c r="CE267" s="56"/>
      <c r="CF267" s="56"/>
      <c r="CG267" s="56"/>
      <c r="CH267" s="56"/>
      <c r="CI267" s="56"/>
      <c r="CJ267" s="56"/>
      <c r="CK267" s="56"/>
      <c r="CL267" s="56"/>
      <c r="CM267" s="56"/>
      <c r="CN267" s="56"/>
      <c r="CO267" s="56"/>
      <c r="CP267" s="56"/>
      <c r="CQ267" s="56"/>
      <c r="CR267" s="56"/>
      <c r="CS267" s="56"/>
      <c r="CT267" s="56"/>
      <c r="CU267" s="56"/>
      <c r="CV267" s="56"/>
      <c r="CW267" s="56"/>
      <c r="CX267" s="56"/>
      <c r="CY267" s="56"/>
      <c r="CZ267" s="56"/>
      <c r="DA267" s="56"/>
      <c r="DB267" s="56"/>
      <c r="DC267" s="56"/>
      <c r="DD267" s="56"/>
      <c r="DE267" s="56"/>
      <c r="DF267" s="56"/>
      <c r="DG267" s="56"/>
      <c r="DH267" s="56"/>
      <c r="DI267" s="56"/>
      <c r="DJ267" s="56"/>
      <c r="DK267" s="56"/>
      <c r="DL267" s="56"/>
      <c r="DM267" s="56"/>
      <c r="DN267" s="56"/>
      <c r="DO267" s="56"/>
      <c r="DP267" s="56"/>
      <c r="DQ267" s="56"/>
      <c r="DR267" s="56"/>
      <c r="DS267" s="56"/>
      <c r="DT267" s="56"/>
      <c r="DU267" s="56"/>
      <c r="DV267" s="56"/>
      <c r="DW267" s="56"/>
      <c r="DX267" s="56"/>
      <c r="DY267" s="56"/>
      <c r="DZ267" s="56"/>
      <c r="EA267" s="56"/>
      <c r="EB267" s="56"/>
      <c r="EC267" s="56"/>
      <c r="ED267" s="56"/>
      <c r="EE267" s="56"/>
      <c r="EF267" s="56"/>
      <c r="EG267" s="56"/>
      <c r="EH267" s="56"/>
      <c r="EI267" s="56"/>
      <c r="EJ267" s="56"/>
      <c r="EK267" s="56"/>
      <c r="EL267" s="56"/>
      <c r="EM267" s="56"/>
      <c r="EN267" s="56"/>
      <c r="EO267" s="56"/>
      <c r="EP267" s="56"/>
      <c r="EQ267" s="56"/>
      <c r="ER267" s="56"/>
      <c r="ES267" s="56"/>
      <c r="ET267" s="56"/>
      <c r="EU267" s="56"/>
      <c r="EV267" s="56"/>
      <c r="EW267" s="56"/>
      <c r="EX267" s="56"/>
      <c r="EY267" s="56"/>
      <c r="EZ267" s="56"/>
      <c r="FA267" s="56"/>
      <c r="FB267" s="56"/>
    </row>
    <row r="268" spans="1:158" s="60" customFormat="1" ht="15" x14ac:dyDescent="0.25">
      <c r="A268" s="57"/>
      <c r="B268" s="128">
        <v>131020202030201</v>
      </c>
      <c r="C268" s="21" t="s">
        <v>89</v>
      </c>
      <c r="D268" s="50" t="s">
        <v>449</v>
      </c>
      <c r="E268" s="125">
        <f>1713091-1713091</f>
        <v>0</v>
      </c>
      <c r="F268" s="33">
        <v>0</v>
      </c>
      <c r="G268" s="33">
        <v>0</v>
      </c>
      <c r="H268" s="33">
        <v>0</v>
      </c>
      <c r="I268" s="33">
        <v>0</v>
      </c>
      <c r="J268" s="122">
        <v>0</v>
      </c>
      <c r="K268" s="33">
        <v>0</v>
      </c>
      <c r="L268" s="33">
        <v>0</v>
      </c>
      <c r="M268" s="33">
        <v>0</v>
      </c>
      <c r="N268" s="33">
        <v>0</v>
      </c>
      <c r="O268" s="33">
        <v>0</v>
      </c>
      <c r="P268" s="33">
        <v>0</v>
      </c>
      <c r="Q268" s="33">
        <v>0</v>
      </c>
      <c r="R268" s="33">
        <f t="shared" si="117"/>
        <v>0</v>
      </c>
      <c r="S268" s="33">
        <f t="shared" si="122"/>
        <v>0</v>
      </c>
      <c r="T268" s="33">
        <f t="shared" si="118"/>
        <v>0</v>
      </c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  <c r="AH268" s="57"/>
      <c r="AI268" s="57"/>
      <c r="AJ268" s="57"/>
      <c r="AK268" s="57"/>
      <c r="AL268" s="57"/>
      <c r="AM268" s="57"/>
      <c r="AN268" s="57"/>
      <c r="AO268" s="57"/>
      <c r="AP268" s="57"/>
      <c r="AQ268" s="57"/>
      <c r="AR268" s="57"/>
      <c r="AS268" s="57"/>
      <c r="AT268" s="57"/>
      <c r="AU268" s="57"/>
      <c r="AV268" s="57"/>
      <c r="AW268" s="57"/>
      <c r="AX268" s="57"/>
      <c r="AY268" s="57"/>
      <c r="AZ268" s="57"/>
      <c r="BA268" s="57"/>
      <c r="BB268" s="57"/>
      <c r="BC268" s="57"/>
      <c r="BD268" s="57"/>
      <c r="BE268" s="57"/>
      <c r="BF268" s="57"/>
      <c r="BG268" s="57"/>
      <c r="BH268" s="57"/>
      <c r="BI268" s="57"/>
      <c r="BJ268" s="57"/>
      <c r="BK268" s="57"/>
      <c r="BL268" s="57"/>
      <c r="BM268" s="57"/>
      <c r="BN268" s="57"/>
      <c r="BO268" s="57"/>
      <c r="BP268" s="57"/>
      <c r="BQ268" s="57"/>
      <c r="BR268" s="57"/>
      <c r="BS268" s="57"/>
      <c r="BT268" s="57"/>
      <c r="BU268" s="57"/>
      <c r="BV268" s="57"/>
      <c r="BW268" s="57"/>
      <c r="BX268" s="57"/>
      <c r="BY268" s="57"/>
      <c r="BZ268" s="57"/>
      <c r="CA268" s="57"/>
      <c r="CB268" s="57"/>
      <c r="CC268" s="57"/>
      <c r="CD268" s="57"/>
      <c r="CE268" s="57"/>
      <c r="CF268" s="57"/>
      <c r="CG268" s="57"/>
      <c r="CH268" s="57"/>
      <c r="CI268" s="57"/>
      <c r="CJ268" s="57"/>
      <c r="CK268" s="57"/>
      <c r="CL268" s="57"/>
      <c r="CM268" s="57"/>
      <c r="CN268" s="57"/>
      <c r="CO268" s="57"/>
      <c r="CP268" s="57"/>
      <c r="CQ268" s="57"/>
      <c r="CR268" s="57"/>
      <c r="CS268" s="57"/>
      <c r="CT268" s="57"/>
      <c r="CU268" s="57"/>
      <c r="CV268" s="57"/>
      <c r="CW268" s="57"/>
      <c r="CX268" s="57"/>
      <c r="CY268" s="57"/>
      <c r="CZ268" s="57"/>
      <c r="DA268" s="57"/>
      <c r="DB268" s="57"/>
      <c r="DC268" s="57"/>
      <c r="DD268" s="57"/>
      <c r="DE268" s="57"/>
      <c r="DF268" s="57"/>
      <c r="DG268" s="57"/>
      <c r="DH268" s="57"/>
      <c r="DI268" s="57"/>
      <c r="DJ268" s="57"/>
      <c r="DK268" s="57"/>
      <c r="DL268" s="57"/>
      <c r="DM268" s="57"/>
      <c r="DN268" s="57"/>
      <c r="DO268" s="57"/>
      <c r="DP268" s="57"/>
      <c r="DQ268" s="57"/>
      <c r="DR268" s="57"/>
      <c r="DS268" s="57"/>
      <c r="DT268" s="57"/>
      <c r="DU268" s="57"/>
      <c r="DV268" s="57"/>
      <c r="DW268" s="57"/>
      <c r="DX268" s="57"/>
      <c r="DY268" s="57"/>
      <c r="DZ268" s="57"/>
      <c r="EA268" s="57"/>
      <c r="EB268" s="57"/>
      <c r="EC268" s="57"/>
      <c r="ED268" s="57"/>
      <c r="EE268" s="57"/>
      <c r="EF268" s="57"/>
      <c r="EG268" s="57"/>
      <c r="EH268" s="57"/>
      <c r="EI268" s="57"/>
      <c r="EJ268" s="57"/>
      <c r="EK268" s="57"/>
      <c r="EL268" s="57"/>
      <c r="EM268" s="57"/>
      <c r="EN268" s="57"/>
      <c r="EO268" s="57"/>
      <c r="EP268" s="57"/>
      <c r="EQ268" s="57"/>
      <c r="ER268" s="57"/>
      <c r="ES268" s="57"/>
      <c r="ET268" s="57"/>
      <c r="EU268" s="57"/>
      <c r="EV268" s="57"/>
      <c r="EW268" s="57"/>
      <c r="EX268" s="57"/>
      <c r="EY268" s="57"/>
      <c r="EZ268" s="57"/>
      <c r="FA268" s="57"/>
      <c r="FB268" s="57"/>
    </row>
    <row r="269" spans="1:158" s="60" customFormat="1" ht="15" x14ac:dyDescent="0.25">
      <c r="A269" s="57"/>
      <c r="B269" s="128">
        <v>131020202030202</v>
      </c>
      <c r="C269" s="111" t="s">
        <v>89</v>
      </c>
      <c r="D269" s="50" t="s">
        <v>74</v>
      </c>
      <c r="E269" s="125">
        <v>71162000</v>
      </c>
      <c r="F269" s="33">
        <v>0</v>
      </c>
      <c r="G269" s="33">
        <v>0</v>
      </c>
      <c r="H269" s="33">
        <v>0</v>
      </c>
      <c r="I269" s="33">
        <v>0</v>
      </c>
      <c r="J269" s="141">
        <v>0</v>
      </c>
      <c r="K269" s="33">
        <v>0</v>
      </c>
      <c r="L269" s="123">
        <v>0</v>
      </c>
      <c r="M269" s="33">
        <v>0</v>
      </c>
      <c r="N269" s="33">
        <v>0</v>
      </c>
      <c r="O269" s="33">
        <v>0</v>
      </c>
      <c r="P269" s="33">
        <v>0</v>
      </c>
      <c r="Q269" s="33">
        <v>64045800</v>
      </c>
      <c r="R269" s="33">
        <f t="shared" si="117"/>
        <v>64045800</v>
      </c>
      <c r="S269" s="33">
        <f t="shared" si="122"/>
        <v>7116200</v>
      </c>
      <c r="T269" s="33">
        <f t="shared" si="118"/>
        <v>71162000</v>
      </c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  <c r="AH269" s="57"/>
      <c r="AI269" s="57"/>
      <c r="AJ269" s="57"/>
      <c r="AK269" s="57"/>
      <c r="AL269" s="57"/>
      <c r="AM269" s="57"/>
      <c r="AN269" s="57"/>
      <c r="AO269" s="57"/>
      <c r="AP269" s="57"/>
      <c r="AQ269" s="57"/>
      <c r="AR269" s="57"/>
      <c r="AS269" s="57"/>
      <c r="AT269" s="57"/>
      <c r="AU269" s="57"/>
      <c r="AV269" s="57"/>
      <c r="AW269" s="57"/>
      <c r="AX269" s="57"/>
      <c r="AY269" s="57"/>
      <c r="AZ269" s="57"/>
      <c r="BA269" s="57"/>
      <c r="BB269" s="57"/>
      <c r="BC269" s="57"/>
      <c r="BD269" s="57"/>
      <c r="BE269" s="57"/>
      <c r="BF269" s="57"/>
      <c r="BG269" s="57"/>
      <c r="BH269" s="57"/>
      <c r="BI269" s="57"/>
      <c r="BJ269" s="57"/>
      <c r="BK269" s="57"/>
      <c r="BL269" s="57"/>
      <c r="BM269" s="57"/>
      <c r="BN269" s="57"/>
      <c r="BO269" s="57"/>
      <c r="BP269" s="57"/>
      <c r="BQ269" s="57"/>
      <c r="BR269" s="57"/>
      <c r="BS269" s="57"/>
      <c r="BT269" s="57"/>
      <c r="BU269" s="57"/>
      <c r="BV269" s="57"/>
      <c r="BW269" s="57"/>
      <c r="BX269" s="57"/>
      <c r="BY269" s="57"/>
      <c r="BZ269" s="57"/>
      <c r="CA269" s="57"/>
      <c r="CB269" s="57"/>
      <c r="CC269" s="57"/>
      <c r="CD269" s="57"/>
      <c r="CE269" s="57"/>
      <c r="CF269" s="57"/>
      <c r="CG269" s="57"/>
      <c r="CH269" s="57"/>
      <c r="CI269" s="57"/>
      <c r="CJ269" s="57"/>
      <c r="CK269" s="57"/>
      <c r="CL269" s="57"/>
      <c r="CM269" s="57"/>
      <c r="CN269" s="57"/>
      <c r="CO269" s="57"/>
      <c r="CP269" s="57"/>
      <c r="CQ269" s="57"/>
      <c r="CR269" s="57"/>
      <c r="CS269" s="57"/>
      <c r="CT269" s="57"/>
      <c r="CU269" s="57"/>
      <c r="CV269" s="57"/>
      <c r="CW269" s="57"/>
      <c r="CX269" s="57"/>
      <c r="CY269" s="57"/>
      <c r="CZ269" s="57"/>
      <c r="DA269" s="57"/>
      <c r="DB269" s="57"/>
      <c r="DC269" s="57"/>
      <c r="DD269" s="57"/>
      <c r="DE269" s="57"/>
      <c r="DF269" s="57"/>
      <c r="DG269" s="57"/>
      <c r="DH269" s="57"/>
      <c r="DI269" s="57"/>
      <c r="DJ269" s="57"/>
      <c r="DK269" s="57"/>
      <c r="DL269" s="57"/>
      <c r="DM269" s="57"/>
      <c r="DN269" s="57"/>
      <c r="DO269" s="57"/>
      <c r="DP269" s="57"/>
      <c r="DQ269" s="57"/>
      <c r="DR269" s="57"/>
      <c r="DS269" s="57"/>
      <c r="DT269" s="57"/>
      <c r="DU269" s="57"/>
      <c r="DV269" s="57"/>
      <c r="DW269" s="57"/>
      <c r="DX269" s="57"/>
      <c r="DY269" s="57"/>
      <c r="DZ269" s="57"/>
      <c r="EA269" s="57"/>
      <c r="EB269" s="57"/>
      <c r="EC269" s="57"/>
      <c r="ED269" s="57"/>
      <c r="EE269" s="57"/>
      <c r="EF269" s="57"/>
      <c r="EG269" s="57"/>
      <c r="EH269" s="57"/>
      <c r="EI269" s="57"/>
      <c r="EJ269" s="57"/>
      <c r="EK269" s="57"/>
      <c r="EL269" s="57"/>
      <c r="EM269" s="57"/>
      <c r="EN269" s="57"/>
      <c r="EO269" s="57"/>
      <c r="EP269" s="57"/>
      <c r="EQ269" s="57"/>
      <c r="ER269" s="57"/>
      <c r="ES269" s="57"/>
      <c r="ET269" s="57"/>
      <c r="EU269" s="57"/>
      <c r="EV269" s="57"/>
      <c r="EW269" s="57"/>
      <c r="EX269" s="57"/>
      <c r="EY269" s="57"/>
      <c r="EZ269" s="57"/>
      <c r="FA269" s="57"/>
      <c r="FB269" s="57"/>
    </row>
    <row r="270" spans="1:158" s="60" customFormat="1" ht="15" x14ac:dyDescent="0.25">
      <c r="A270" s="57"/>
      <c r="B270" s="128">
        <v>131020202030203</v>
      </c>
      <c r="C270" s="111" t="s">
        <v>439</v>
      </c>
      <c r="D270" s="50" t="s">
        <v>77</v>
      </c>
      <c r="E270" s="125">
        <f>260163418-1572852</f>
        <v>258590566</v>
      </c>
      <c r="F270" s="33"/>
      <c r="G270" s="33">
        <v>4433333</v>
      </c>
      <c r="H270" s="33">
        <v>79545166</v>
      </c>
      <c r="I270" s="33">
        <v>2583333</v>
      </c>
      <c r="J270" s="141">
        <v>0</v>
      </c>
      <c r="K270" s="33">
        <v>0</v>
      </c>
      <c r="L270" s="123">
        <v>0</v>
      </c>
      <c r="M270" s="33">
        <v>0</v>
      </c>
      <c r="N270" s="33">
        <v>0</v>
      </c>
      <c r="O270" s="33">
        <v>0</v>
      </c>
      <c r="P270" s="33">
        <v>2725566</v>
      </c>
      <c r="Q270" s="33">
        <v>95438000</v>
      </c>
      <c r="R270" s="33">
        <f t="shared" si="117"/>
        <v>184725398</v>
      </c>
      <c r="S270" s="33">
        <f t="shared" si="122"/>
        <v>73865168</v>
      </c>
      <c r="T270" s="33">
        <f t="shared" si="118"/>
        <v>258590566</v>
      </c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  <c r="AN270" s="57"/>
      <c r="AO270" s="57"/>
      <c r="AP270" s="57"/>
      <c r="AQ270" s="57"/>
      <c r="AR270" s="57"/>
      <c r="AS270" s="57"/>
      <c r="AT270" s="57"/>
      <c r="AU270" s="57"/>
      <c r="AV270" s="57"/>
      <c r="AW270" s="57"/>
      <c r="AX270" s="57"/>
      <c r="AY270" s="57"/>
      <c r="AZ270" s="57"/>
      <c r="BA270" s="57"/>
      <c r="BB270" s="57"/>
      <c r="BC270" s="57"/>
      <c r="BD270" s="57"/>
      <c r="BE270" s="57"/>
      <c r="BF270" s="57"/>
      <c r="BG270" s="57"/>
      <c r="BH270" s="57"/>
      <c r="BI270" s="57"/>
      <c r="BJ270" s="57"/>
      <c r="BK270" s="57"/>
      <c r="BL270" s="57"/>
      <c r="BM270" s="57"/>
      <c r="BN270" s="57"/>
      <c r="BO270" s="57"/>
      <c r="BP270" s="57"/>
      <c r="BQ270" s="57"/>
      <c r="BR270" s="57"/>
      <c r="BS270" s="57"/>
      <c r="BT270" s="57"/>
      <c r="BU270" s="57"/>
      <c r="BV270" s="57"/>
      <c r="BW270" s="57"/>
      <c r="BX270" s="57"/>
      <c r="BY270" s="57"/>
      <c r="BZ270" s="57"/>
      <c r="CA270" s="57"/>
      <c r="CB270" s="57"/>
      <c r="CC270" s="57"/>
      <c r="CD270" s="57"/>
      <c r="CE270" s="57"/>
      <c r="CF270" s="57"/>
      <c r="CG270" s="57"/>
      <c r="CH270" s="57"/>
      <c r="CI270" s="57"/>
      <c r="CJ270" s="57"/>
      <c r="CK270" s="57"/>
      <c r="CL270" s="57"/>
      <c r="CM270" s="57"/>
      <c r="CN270" s="57"/>
      <c r="CO270" s="57"/>
      <c r="CP270" s="57"/>
      <c r="CQ270" s="57"/>
      <c r="CR270" s="57"/>
      <c r="CS270" s="57"/>
      <c r="CT270" s="57"/>
      <c r="CU270" s="57"/>
      <c r="CV270" s="57"/>
      <c r="CW270" s="57"/>
      <c r="CX270" s="57"/>
      <c r="CY270" s="57"/>
      <c r="CZ270" s="57"/>
      <c r="DA270" s="57"/>
      <c r="DB270" s="57"/>
      <c r="DC270" s="57"/>
      <c r="DD270" s="57"/>
      <c r="DE270" s="57"/>
      <c r="DF270" s="57"/>
      <c r="DG270" s="57"/>
      <c r="DH270" s="57"/>
      <c r="DI270" s="57"/>
      <c r="DJ270" s="57"/>
      <c r="DK270" s="57"/>
      <c r="DL270" s="57"/>
      <c r="DM270" s="57"/>
      <c r="DN270" s="57"/>
      <c r="DO270" s="57"/>
      <c r="DP270" s="57"/>
      <c r="DQ270" s="57"/>
      <c r="DR270" s="57"/>
      <c r="DS270" s="57"/>
      <c r="DT270" s="57"/>
      <c r="DU270" s="57"/>
      <c r="DV270" s="57"/>
      <c r="DW270" s="57"/>
      <c r="DX270" s="57"/>
      <c r="DY270" s="57"/>
      <c r="DZ270" s="57"/>
      <c r="EA270" s="57"/>
      <c r="EB270" s="57"/>
      <c r="EC270" s="57"/>
      <c r="ED270" s="57"/>
      <c r="EE270" s="57"/>
      <c r="EF270" s="57"/>
      <c r="EG270" s="57"/>
      <c r="EH270" s="57"/>
      <c r="EI270" s="57"/>
      <c r="EJ270" s="57"/>
      <c r="EK270" s="57"/>
      <c r="EL270" s="57"/>
      <c r="EM270" s="57"/>
      <c r="EN270" s="57"/>
      <c r="EO270" s="57"/>
      <c r="EP270" s="57"/>
      <c r="EQ270" s="57"/>
      <c r="ER270" s="57"/>
      <c r="ES270" s="57"/>
      <c r="ET270" s="57"/>
      <c r="EU270" s="57"/>
      <c r="EV270" s="57"/>
      <c r="EW270" s="57"/>
      <c r="EX270" s="57"/>
      <c r="EY270" s="57"/>
      <c r="EZ270" s="57"/>
      <c r="FA270" s="57"/>
      <c r="FB270" s="57"/>
    </row>
    <row r="271" spans="1:158" s="139" customFormat="1" ht="15" x14ac:dyDescent="0.25">
      <c r="A271" s="56"/>
      <c r="B271" s="137">
        <v>1310202020303</v>
      </c>
      <c r="C271" s="138" t="s">
        <v>89</v>
      </c>
      <c r="D271" s="124" t="s">
        <v>112</v>
      </c>
      <c r="E271" s="62">
        <f>+E273+E272</f>
        <v>85089166</v>
      </c>
      <c r="F271" s="62">
        <f t="shared" ref="F271:T271" si="138">+F273+F272</f>
        <v>0</v>
      </c>
      <c r="G271" s="62">
        <f t="shared" si="138"/>
        <v>2800000</v>
      </c>
      <c r="H271" s="62">
        <f t="shared" si="138"/>
        <v>3815809</v>
      </c>
      <c r="I271" s="62">
        <f t="shared" si="138"/>
        <v>0</v>
      </c>
      <c r="J271" s="62">
        <f t="shared" si="138"/>
        <v>0</v>
      </c>
      <c r="K271" s="62">
        <f t="shared" si="138"/>
        <v>0</v>
      </c>
      <c r="L271" s="62">
        <f t="shared" si="138"/>
        <v>0</v>
      </c>
      <c r="M271" s="62">
        <f t="shared" si="138"/>
        <v>0</v>
      </c>
      <c r="N271" s="62">
        <f t="shared" si="138"/>
        <v>0</v>
      </c>
      <c r="O271" s="62">
        <f t="shared" si="138"/>
        <v>0</v>
      </c>
      <c r="P271" s="62">
        <f t="shared" si="138"/>
        <v>250000</v>
      </c>
      <c r="Q271" s="62">
        <f t="shared" si="138"/>
        <v>0</v>
      </c>
      <c r="R271" s="62">
        <f t="shared" si="138"/>
        <v>6865809</v>
      </c>
      <c r="S271" s="62">
        <f t="shared" si="138"/>
        <v>78223357</v>
      </c>
      <c r="T271" s="62">
        <f t="shared" si="138"/>
        <v>85089166</v>
      </c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56"/>
      <c r="AR271" s="56"/>
      <c r="AS271" s="56"/>
      <c r="AT271" s="56"/>
      <c r="AU271" s="56"/>
      <c r="AV271" s="56"/>
      <c r="AW271" s="56"/>
      <c r="AX271" s="56"/>
      <c r="AY271" s="56"/>
      <c r="AZ271" s="56"/>
      <c r="BA271" s="56"/>
      <c r="BB271" s="56"/>
      <c r="BC271" s="56"/>
      <c r="BD271" s="56"/>
      <c r="BE271" s="56"/>
      <c r="BF271" s="56"/>
      <c r="BG271" s="56"/>
      <c r="BH271" s="56"/>
      <c r="BI271" s="56"/>
      <c r="BJ271" s="56"/>
      <c r="BK271" s="56"/>
      <c r="BL271" s="56"/>
      <c r="BM271" s="56"/>
      <c r="BN271" s="56"/>
      <c r="BO271" s="56"/>
      <c r="BP271" s="56"/>
      <c r="BQ271" s="56"/>
      <c r="BR271" s="56"/>
      <c r="BS271" s="56"/>
      <c r="BT271" s="56"/>
      <c r="BU271" s="56"/>
      <c r="BV271" s="56"/>
      <c r="BW271" s="56"/>
      <c r="BX271" s="56"/>
      <c r="BY271" s="56"/>
      <c r="BZ271" s="56"/>
      <c r="CA271" s="56"/>
      <c r="CB271" s="56"/>
      <c r="CC271" s="56"/>
      <c r="CD271" s="56"/>
      <c r="CE271" s="56"/>
      <c r="CF271" s="56"/>
      <c r="CG271" s="56"/>
      <c r="CH271" s="56"/>
      <c r="CI271" s="56"/>
      <c r="CJ271" s="56"/>
      <c r="CK271" s="56"/>
      <c r="CL271" s="56"/>
      <c r="CM271" s="56"/>
      <c r="CN271" s="56"/>
      <c r="CO271" s="56"/>
      <c r="CP271" s="56"/>
      <c r="CQ271" s="56"/>
      <c r="CR271" s="56"/>
      <c r="CS271" s="56"/>
      <c r="CT271" s="56"/>
      <c r="CU271" s="56"/>
      <c r="CV271" s="56"/>
      <c r="CW271" s="56"/>
      <c r="CX271" s="56"/>
      <c r="CY271" s="56"/>
      <c r="CZ271" s="56"/>
      <c r="DA271" s="56"/>
      <c r="DB271" s="56"/>
      <c r="DC271" s="56"/>
      <c r="DD271" s="56"/>
      <c r="DE271" s="56"/>
      <c r="DF271" s="56"/>
      <c r="DG271" s="56"/>
      <c r="DH271" s="56"/>
      <c r="DI271" s="56"/>
      <c r="DJ271" s="56"/>
      <c r="DK271" s="56"/>
      <c r="DL271" s="56"/>
      <c r="DM271" s="56"/>
      <c r="DN271" s="56"/>
      <c r="DO271" s="56"/>
      <c r="DP271" s="56"/>
      <c r="DQ271" s="56"/>
      <c r="DR271" s="56"/>
      <c r="DS271" s="56"/>
      <c r="DT271" s="56"/>
      <c r="DU271" s="56"/>
      <c r="DV271" s="56"/>
      <c r="DW271" s="56"/>
      <c r="DX271" s="56"/>
      <c r="DY271" s="56"/>
      <c r="DZ271" s="56"/>
      <c r="EA271" s="56"/>
      <c r="EB271" s="56"/>
      <c r="EC271" s="56"/>
      <c r="ED271" s="56"/>
      <c r="EE271" s="56"/>
      <c r="EF271" s="56"/>
      <c r="EG271" s="56"/>
      <c r="EH271" s="56"/>
      <c r="EI271" s="56"/>
      <c r="EJ271" s="56"/>
      <c r="EK271" s="56"/>
      <c r="EL271" s="56"/>
      <c r="EM271" s="56"/>
      <c r="EN271" s="56"/>
      <c r="EO271" s="56"/>
      <c r="EP271" s="56"/>
      <c r="EQ271" s="56"/>
      <c r="ER271" s="56"/>
      <c r="ES271" s="56"/>
      <c r="ET271" s="56"/>
      <c r="EU271" s="56"/>
      <c r="EV271" s="56"/>
      <c r="EW271" s="56"/>
      <c r="EX271" s="56"/>
      <c r="EY271" s="56"/>
      <c r="EZ271" s="56"/>
      <c r="FA271" s="56"/>
      <c r="FB271" s="56"/>
    </row>
    <row r="272" spans="1:158" s="139" customFormat="1" ht="15" x14ac:dyDescent="0.25">
      <c r="A272" s="56"/>
      <c r="B272" s="128">
        <v>131020202030306</v>
      </c>
      <c r="C272" s="21" t="s">
        <v>89</v>
      </c>
      <c r="D272" s="149" t="s">
        <v>450</v>
      </c>
      <c r="E272" s="125">
        <f>908526-908526</f>
        <v>0</v>
      </c>
      <c r="F272" s="33"/>
      <c r="G272" s="33">
        <v>0</v>
      </c>
      <c r="H272" s="33">
        <v>0</v>
      </c>
      <c r="I272" s="33">
        <v>0</v>
      </c>
      <c r="J272" s="122">
        <v>0</v>
      </c>
      <c r="K272" s="33">
        <v>0</v>
      </c>
      <c r="L272" s="33">
        <v>0</v>
      </c>
      <c r="M272" s="33">
        <v>0</v>
      </c>
      <c r="N272" s="33">
        <v>0</v>
      </c>
      <c r="O272" s="33">
        <v>0</v>
      </c>
      <c r="P272" s="33">
        <v>0</v>
      </c>
      <c r="Q272" s="33">
        <v>0</v>
      </c>
      <c r="R272" s="33">
        <f t="shared" si="117"/>
        <v>0</v>
      </c>
      <c r="S272" s="33">
        <f t="shared" si="122"/>
        <v>0</v>
      </c>
      <c r="T272" s="33">
        <f t="shared" si="118"/>
        <v>0</v>
      </c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56"/>
      <c r="AR272" s="56"/>
      <c r="AS272" s="56"/>
      <c r="AT272" s="56"/>
      <c r="AU272" s="56"/>
      <c r="AV272" s="56"/>
      <c r="AW272" s="56"/>
      <c r="AX272" s="56"/>
      <c r="AY272" s="56"/>
      <c r="AZ272" s="56"/>
      <c r="BA272" s="56"/>
      <c r="BB272" s="56"/>
      <c r="BC272" s="56"/>
      <c r="BD272" s="56"/>
      <c r="BE272" s="56"/>
      <c r="BF272" s="56"/>
      <c r="BG272" s="56"/>
      <c r="BH272" s="56"/>
      <c r="BI272" s="56"/>
      <c r="BJ272" s="56"/>
      <c r="BK272" s="56"/>
      <c r="BL272" s="56"/>
      <c r="BM272" s="56"/>
      <c r="BN272" s="56"/>
      <c r="BO272" s="56"/>
      <c r="BP272" s="56"/>
      <c r="BQ272" s="56"/>
      <c r="BR272" s="56"/>
      <c r="BS272" s="56"/>
      <c r="BT272" s="56"/>
      <c r="BU272" s="56"/>
      <c r="BV272" s="56"/>
      <c r="BW272" s="56"/>
      <c r="BX272" s="56"/>
      <c r="BY272" s="56"/>
      <c r="BZ272" s="56"/>
      <c r="CA272" s="56"/>
      <c r="CB272" s="56"/>
      <c r="CC272" s="56"/>
      <c r="CD272" s="56"/>
      <c r="CE272" s="56"/>
      <c r="CF272" s="56"/>
      <c r="CG272" s="56"/>
      <c r="CH272" s="56"/>
      <c r="CI272" s="56"/>
      <c r="CJ272" s="56"/>
      <c r="CK272" s="56"/>
      <c r="CL272" s="56"/>
      <c r="CM272" s="56"/>
      <c r="CN272" s="56"/>
      <c r="CO272" s="56"/>
      <c r="CP272" s="56"/>
      <c r="CQ272" s="56"/>
      <c r="CR272" s="56"/>
      <c r="CS272" s="56"/>
      <c r="CT272" s="56"/>
      <c r="CU272" s="56"/>
      <c r="CV272" s="56"/>
      <c r="CW272" s="56"/>
      <c r="CX272" s="56"/>
      <c r="CY272" s="56"/>
      <c r="CZ272" s="56"/>
      <c r="DA272" s="56"/>
      <c r="DB272" s="56"/>
      <c r="DC272" s="56"/>
      <c r="DD272" s="56"/>
      <c r="DE272" s="56"/>
      <c r="DF272" s="56"/>
      <c r="DG272" s="56"/>
      <c r="DH272" s="56"/>
      <c r="DI272" s="56"/>
      <c r="DJ272" s="56"/>
      <c r="DK272" s="56"/>
      <c r="DL272" s="56"/>
      <c r="DM272" s="56"/>
      <c r="DN272" s="56"/>
      <c r="DO272" s="56"/>
      <c r="DP272" s="56"/>
      <c r="DQ272" s="56"/>
      <c r="DR272" s="56"/>
      <c r="DS272" s="56"/>
      <c r="DT272" s="56"/>
      <c r="DU272" s="56"/>
      <c r="DV272" s="56"/>
      <c r="DW272" s="56"/>
      <c r="DX272" s="56"/>
      <c r="DY272" s="56"/>
      <c r="DZ272" s="56"/>
      <c r="EA272" s="56"/>
      <c r="EB272" s="56"/>
      <c r="EC272" s="56"/>
      <c r="ED272" s="56"/>
      <c r="EE272" s="56"/>
      <c r="EF272" s="56"/>
      <c r="EG272" s="56"/>
      <c r="EH272" s="56"/>
      <c r="EI272" s="56"/>
      <c r="EJ272" s="56"/>
      <c r="EK272" s="56"/>
      <c r="EL272" s="56"/>
      <c r="EM272" s="56"/>
      <c r="EN272" s="56"/>
      <c r="EO272" s="56"/>
      <c r="EP272" s="56"/>
      <c r="EQ272" s="56"/>
      <c r="ER272" s="56"/>
      <c r="ES272" s="56"/>
      <c r="ET272" s="56"/>
      <c r="EU272" s="56"/>
      <c r="EV272" s="56"/>
      <c r="EW272" s="56"/>
      <c r="EX272" s="56"/>
      <c r="EY272" s="56"/>
      <c r="EZ272" s="56"/>
      <c r="FA272" s="56"/>
      <c r="FB272" s="56"/>
    </row>
    <row r="273" spans="1:158" s="60" customFormat="1" ht="15" x14ac:dyDescent="0.25">
      <c r="A273" s="57"/>
      <c r="B273" s="128">
        <v>131020202030313</v>
      </c>
      <c r="C273" s="21" t="s">
        <v>89</v>
      </c>
      <c r="D273" s="50" t="s">
        <v>78</v>
      </c>
      <c r="E273" s="125">
        <v>85089166</v>
      </c>
      <c r="F273" s="33">
        <v>0</v>
      </c>
      <c r="G273" s="33">
        <v>2800000</v>
      </c>
      <c r="H273" s="33">
        <v>3815809</v>
      </c>
      <c r="I273" s="33">
        <v>0</v>
      </c>
      <c r="J273" s="122">
        <v>0</v>
      </c>
      <c r="K273" s="33">
        <v>0</v>
      </c>
      <c r="L273" s="123">
        <v>0</v>
      </c>
      <c r="M273" s="33">
        <v>0</v>
      </c>
      <c r="N273" s="33">
        <v>0</v>
      </c>
      <c r="O273" s="33">
        <v>0</v>
      </c>
      <c r="P273" s="33">
        <v>250000</v>
      </c>
      <c r="Q273" s="33">
        <v>0</v>
      </c>
      <c r="R273" s="33">
        <f t="shared" si="117"/>
        <v>6865809</v>
      </c>
      <c r="S273" s="33">
        <f t="shared" si="122"/>
        <v>78223357</v>
      </c>
      <c r="T273" s="33">
        <f t="shared" si="118"/>
        <v>85089166</v>
      </c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  <c r="AH273" s="57"/>
      <c r="AI273" s="57"/>
      <c r="AJ273" s="57"/>
      <c r="AK273" s="57"/>
      <c r="AL273" s="57"/>
      <c r="AM273" s="57"/>
      <c r="AN273" s="57"/>
      <c r="AO273" s="57"/>
      <c r="AP273" s="57"/>
      <c r="AQ273" s="57"/>
      <c r="AR273" s="57"/>
      <c r="AS273" s="57"/>
      <c r="AT273" s="57"/>
      <c r="AU273" s="57"/>
      <c r="AV273" s="57"/>
      <c r="AW273" s="57"/>
      <c r="AX273" s="57"/>
      <c r="AY273" s="57"/>
      <c r="AZ273" s="57"/>
      <c r="BA273" s="57"/>
      <c r="BB273" s="57"/>
      <c r="BC273" s="57"/>
      <c r="BD273" s="57"/>
      <c r="BE273" s="57"/>
      <c r="BF273" s="57"/>
      <c r="BG273" s="57"/>
      <c r="BH273" s="57"/>
      <c r="BI273" s="57"/>
      <c r="BJ273" s="57"/>
      <c r="BK273" s="57"/>
      <c r="BL273" s="57"/>
      <c r="BM273" s="57"/>
      <c r="BN273" s="57"/>
      <c r="BO273" s="57"/>
      <c r="BP273" s="57"/>
      <c r="BQ273" s="57"/>
      <c r="BR273" s="57"/>
      <c r="BS273" s="57"/>
      <c r="BT273" s="57"/>
      <c r="BU273" s="57"/>
      <c r="BV273" s="57"/>
      <c r="BW273" s="57"/>
      <c r="BX273" s="57"/>
      <c r="BY273" s="57"/>
      <c r="BZ273" s="57"/>
      <c r="CA273" s="57"/>
      <c r="CB273" s="57"/>
      <c r="CC273" s="57"/>
      <c r="CD273" s="57"/>
      <c r="CE273" s="57"/>
      <c r="CF273" s="57"/>
      <c r="CG273" s="57"/>
      <c r="CH273" s="57"/>
      <c r="CI273" s="57"/>
      <c r="CJ273" s="57"/>
      <c r="CK273" s="57"/>
      <c r="CL273" s="57"/>
      <c r="CM273" s="57"/>
      <c r="CN273" s="57"/>
      <c r="CO273" s="57"/>
      <c r="CP273" s="57"/>
      <c r="CQ273" s="57"/>
      <c r="CR273" s="57"/>
      <c r="CS273" s="57"/>
      <c r="CT273" s="57"/>
      <c r="CU273" s="57"/>
      <c r="CV273" s="57"/>
      <c r="CW273" s="57"/>
      <c r="CX273" s="57"/>
      <c r="CY273" s="57"/>
      <c r="CZ273" s="57"/>
      <c r="DA273" s="57"/>
      <c r="DB273" s="57"/>
      <c r="DC273" s="57"/>
      <c r="DD273" s="57"/>
      <c r="DE273" s="57"/>
      <c r="DF273" s="57"/>
      <c r="DG273" s="57"/>
      <c r="DH273" s="57"/>
      <c r="DI273" s="57"/>
      <c r="DJ273" s="57"/>
      <c r="DK273" s="57"/>
      <c r="DL273" s="57"/>
      <c r="DM273" s="57"/>
      <c r="DN273" s="57"/>
      <c r="DO273" s="57"/>
      <c r="DP273" s="57"/>
      <c r="DQ273" s="57"/>
      <c r="DR273" s="57"/>
      <c r="DS273" s="57"/>
      <c r="DT273" s="57"/>
      <c r="DU273" s="57"/>
      <c r="DV273" s="57"/>
      <c r="DW273" s="57"/>
      <c r="DX273" s="57"/>
      <c r="DY273" s="57"/>
      <c r="DZ273" s="57"/>
      <c r="EA273" s="57"/>
      <c r="EB273" s="57"/>
      <c r="EC273" s="57"/>
      <c r="ED273" s="57"/>
      <c r="EE273" s="57"/>
      <c r="EF273" s="57"/>
      <c r="EG273" s="57"/>
      <c r="EH273" s="57"/>
      <c r="EI273" s="57"/>
      <c r="EJ273" s="57"/>
      <c r="EK273" s="57"/>
      <c r="EL273" s="57"/>
      <c r="EM273" s="57"/>
      <c r="EN273" s="57"/>
      <c r="EO273" s="57"/>
      <c r="EP273" s="57"/>
      <c r="EQ273" s="57"/>
      <c r="ER273" s="57"/>
      <c r="ES273" s="57"/>
      <c r="ET273" s="57"/>
      <c r="EU273" s="57"/>
      <c r="EV273" s="57"/>
      <c r="EW273" s="57"/>
      <c r="EX273" s="57"/>
      <c r="EY273" s="57"/>
      <c r="EZ273" s="57"/>
      <c r="FA273" s="57"/>
      <c r="FB273" s="57"/>
    </row>
    <row r="274" spans="1:158" s="139" customFormat="1" ht="15" x14ac:dyDescent="0.25">
      <c r="A274" s="56"/>
      <c r="B274" s="137">
        <v>1310202020304</v>
      </c>
      <c r="C274" s="140" t="s">
        <v>89</v>
      </c>
      <c r="D274" s="124" t="s">
        <v>113</v>
      </c>
      <c r="E274" s="62">
        <f>+E275+E276</f>
        <v>0</v>
      </c>
      <c r="F274" s="62">
        <f t="shared" ref="F274:N274" si="139">+F275+F276</f>
        <v>0</v>
      </c>
      <c r="G274" s="62">
        <f t="shared" si="139"/>
        <v>0</v>
      </c>
      <c r="H274" s="62">
        <f t="shared" si="139"/>
        <v>0</v>
      </c>
      <c r="I274" s="62">
        <f t="shared" si="139"/>
        <v>0</v>
      </c>
      <c r="J274" s="62">
        <f t="shared" si="139"/>
        <v>0</v>
      </c>
      <c r="K274" s="62">
        <f t="shared" si="139"/>
        <v>0</v>
      </c>
      <c r="L274" s="62">
        <f t="shared" si="139"/>
        <v>0</v>
      </c>
      <c r="M274" s="62">
        <f t="shared" si="139"/>
        <v>0</v>
      </c>
      <c r="N274" s="62">
        <f t="shared" si="139"/>
        <v>0</v>
      </c>
      <c r="O274" s="62">
        <f t="shared" ref="O274:T274" si="140">+O275+O276</f>
        <v>0</v>
      </c>
      <c r="P274" s="62">
        <f t="shared" si="140"/>
        <v>0</v>
      </c>
      <c r="Q274" s="62">
        <f t="shared" si="140"/>
        <v>0</v>
      </c>
      <c r="R274" s="62">
        <f t="shared" si="140"/>
        <v>0</v>
      </c>
      <c r="S274" s="62">
        <f t="shared" si="140"/>
        <v>0</v>
      </c>
      <c r="T274" s="62">
        <f t="shared" si="140"/>
        <v>0</v>
      </c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56"/>
      <c r="AR274" s="56"/>
      <c r="AS274" s="56"/>
      <c r="AT274" s="56"/>
      <c r="AU274" s="56"/>
      <c r="AV274" s="56"/>
      <c r="AW274" s="56"/>
      <c r="AX274" s="56"/>
      <c r="AY274" s="56"/>
      <c r="AZ274" s="56"/>
      <c r="BA274" s="56"/>
      <c r="BB274" s="56"/>
      <c r="BC274" s="56"/>
      <c r="BD274" s="56"/>
      <c r="BE274" s="56"/>
      <c r="BF274" s="56"/>
      <c r="BG274" s="56"/>
      <c r="BH274" s="56"/>
      <c r="BI274" s="56"/>
      <c r="BJ274" s="56"/>
      <c r="BK274" s="56"/>
      <c r="BL274" s="56"/>
      <c r="BM274" s="56"/>
      <c r="BN274" s="56"/>
      <c r="BO274" s="56"/>
      <c r="BP274" s="56"/>
      <c r="BQ274" s="56"/>
      <c r="BR274" s="56"/>
      <c r="BS274" s="56"/>
      <c r="BT274" s="56"/>
      <c r="BU274" s="56"/>
      <c r="BV274" s="56"/>
      <c r="BW274" s="56"/>
      <c r="BX274" s="56"/>
      <c r="BY274" s="56"/>
      <c r="BZ274" s="56"/>
      <c r="CA274" s="56"/>
      <c r="CB274" s="56"/>
      <c r="CC274" s="56"/>
      <c r="CD274" s="56"/>
      <c r="CE274" s="56"/>
      <c r="CF274" s="56"/>
      <c r="CG274" s="56"/>
      <c r="CH274" s="56"/>
      <c r="CI274" s="56"/>
      <c r="CJ274" s="56"/>
      <c r="CK274" s="56"/>
      <c r="CL274" s="56"/>
      <c r="CM274" s="56"/>
      <c r="CN274" s="56"/>
      <c r="CO274" s="56"/>
      <c r="CP274" s="56"/>
      <c r="CQ274" s="56"/>
      <c r="CR274" s="56"/>
      <c r="CS274" s="56"/>
      <c r="CT274" s="56"/>
      <c r="CU274" s="56"/>
      <c r="CV274" s="56"/>
      <c r="CW274" s="56"/>
      <c r="CX274" s="56"/>
      <c r="CY274" s="56"/>
      <c r="CZ274" s="56"/>
      <c r="DA274" s="56"/>
      <c r="DB274" s="56"/>
      <c r="DC274" s="56"/>
      <c r="DD274" s="56"/>
      <c r="DE274" s="56"/>
      <c r="DF274" s="56"/>
      <c r="DG274" s="56"/>
      <c r="DH274" s="56"/>
      <c r="DI274" s="56"/>
      <c r="DJ274" s="56"/>
      <c r="DK274" s="56"/>
      <c r="DL274" s="56"/>
      <c r="DM274" s="56"/>
      <c r="DN274" s="56"/>
      <c r="DO274" s="56"/>
      <c r="DP274" s="56"/>
      <c r="DQ274" s="56"/>
      <c r="DR274" s="56"/>
      <c r="DS274" s="56"/>
      <c r="DT274" s="56"/>
      <c r="DU274" s="56"/>
      <c r="DV274" s="56"/>
      <c r="DW274" s="56"/>
      <c r="DX274" s="56"/>
      <c r="DY274" s="56"/>
      <c r="DZ274" s="56"/>
      <c r="EA274" s="56"/>
      <c r="EB274" s="56"/>
      <c r="EC274" s="56"/>
      <c r="ED274" s="56"/>
      <c r="EE274" s="56"/>
      <c r="EF274" s="56"/>
      <c r="EG274" s="56"/>
      <c r="EH274" s="56"/>
      <c r="EI274" s="56"/>
      <c r="EJ274" s="56"/>
      <c r="EK274" s="56"/>
      <c r="EL274" s="56"/>
      <c r="EM274" s="56"/>
      <c r="EN274" s="56"/>
      <c r="EO274" s="56"/>
      <c r="EP274" s="56"/>
      <c r="EQ274" s="56"/>
      <c r="ER274" s="56"/>
      <c r="ES274" s="56"/>
      <c r="ET274" s="56"/>
      <c r="EU274" s="56"/>
      <c r="EV274" s="56"/>
      <c r="EW274" s="56"/>
      <c r="EX274" s="56"/>
      <c r="EY274" s="56"/>
      <c r="EZ274" s="56"/>
      <c r="FA274" s="56"/>
      <c r="FB274" s="56"/>
    </row>
    <row r="275" spans="1:158" s="60" customFormat="1" ht="15" x14ac:dyDescent="0.25">
      <c r="A275" s="57"/>
      <c r="B275" s="128">
        <v>131020202030401</v>
      </c>
      <c r="C275" s="21" t="s">
        <v>89</v>
      </c>
      <c r="D275" s="50" t="s">
        <v>79</v>
      </c>
      <c r="E275" s="125">
        <v>0</v>
      </c>
      <c r="F275" s="33">
        <v>0</v>
      </c>
      <c r="G275" s="33">
        <v>0</v>
      </c>
      <c r="H275" s="33"/>
      <c r="I275" s="33">
        <v>0</v>
      </c>
      <c r="J275" s="122">
        <v>0</v>
      </c>
      <c r="K275" s="122">
        <v>0</v>
      </c>
      <c r="L275" s="122">
        <v>0</v>
      </c>
      <c r="M275" s="122">
        <v>0</v>
      </c>
      <c r="N275" s="33">
        <v>0</v>
      </c>
      <c r="O275" s="33">
        <v>0</v>
      </c>
      <c r="P275" s="33">
        <v>0</v>
      </c>
      <c r="Q275" s="33">
        <v>0</v>
      </c>
      <c r="R275" s="33">
        <f t="shared" si="117"/>
        <v>0</v>
      </c>
      <c r="S275" s="33">
        <f t="shared" si="122"/>
        <v>0</v>
      </c>
      <c r="T275" s="33">
        <f t="shared" si="118"/>
        <v>0</v>
      </c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  <c r="AH275" s="57"/>
      <c r="AI275" s="57"/>
      <c r="AJ275" s="57"/>
      <c r="AK275" s="57"/>
      <c r="AL275" s="57"/>
      <c r="AM275" s="57"/>
      <c r="AN275" s="57"/>
      <c r="AO275" s="57"/>
      <c r="AP275" s="57"/>
      <c r="AQ275" s="57"/>
      <c r="AR275" s="57"/>
      <c r="AS275" s="57"/>
      <c r="AT275" s="57"/>
      <c r="AU275" s="57"/>
      <c r="AV275" s="57"/>
      <c r="AW275" s="57"/>
      <c r="AX275" s="57"/>
      <c r="AY275" s="57"/>
      <c r="AZ275" s="57"/>
      <c r="BA275" s="57"/>
      <c r="BB275" s="57"/>
      <c r="BC275" s="57"/>
      <c r="BD275" s="57"/>
      <c r="BE275" s="57"/>
      <c r="BF275" s="57"/>
      <c r="BG275" s="57"/>
      <c r="BH275" s="57"/>
      <c r="BI275" s="57"/>
      <c r="BJ275" s="57"/>
      <c r="BK275" s="57"/>
      <c r="BL275" s="57"/>
      <c r="BM275" s="57"/>
      <c r="BN275" s="57"/>
      <c r="BO275" s="57"/>
      <c r="BP275" s="57"/>
      <c r="BQ275" s="57"/>
      <c r="BR275" s="57"/>
      <c r="BS275" s="57"/>
      <c r="BT275" s="57"/>
      <c r="BU275" s="57"/>
      <c r="BV275" s="57"/>
      <c r="BW275" s="57"/>
      <c r="BX275" s="57"/>
      <c r="BY275" s="57"/>
      <c r="BZ275" s="57"/>
      <c r="CA275" s="57"/>
      <c r="CB275" s="57"/>
      <c r="CC275" s="57"/>
      <c r="CD275" s="57"/>
      <c r="CE275" s="57"/>
      <c r="CF275" s="57"/>
      <c r="CG275" s="57"/>
      <c r="CH275" s="57"/>
      <c r="CI275" s="57"/>
      <c r="CJ275" s="57"/>
      <c r="CK275" s="57"/>
      <c r="CL275" s="57"/>
      <c r="CM275" s="57"/>
      <c r="CN275" s="57"/>
      <c r="CO275" s="57"/>
      <c r="CP275" s="57"/>
      <c r="CQ275" s="57"/>
      <c r="CR275" s="57"/>
      <c r="CS275" s="57"/>
      <c r="CT275" s="57"/>
      <c r="CU275" s="57"/>
      <c r="CV275" s="57"/>
      <c r="CW275" s="57"/>
      <c r="CX275" s="57"/>
      <c r="CY275" s="57"/>
      <c r="CZ275" s="57"/>
      <c r="DA275" s="57"/>
      <c r="DB275" s="57"/>
      <c r="DC275" s="57"/>
      <c r="DD275" s="57"/>
      <c r="DE275" s="57"/>
      <c r="DF275" s="57"/>
      <c r="DG275" s="57"/>
      <c r="DH275" s="57"/>
      <c r="DI275" s="57"/>
      <c r="DJ275" s="57"/>
      <c r="DK275" s="57"/>
      <c r="DL275" s="57"/>
      <c r="DM275" s="57"/>
      <c r="DN275" s="57"/>
      <c r="DO275" s="57"/>
      <c r="DP275" s="57"/>
      <c r="DQ275" s="57"/>
      <c r="DR275" s="57"/>
      <c r="DS275" s="57"/>
      <c r="DT275" s="57"/>
      <c r="DU275" s="57"/>
      <c r="DV275" s="57"/>
      <c r="DW275" s="57"/>
      <c r="DX275" s="57"/>
      <c r="DY275" s="57"/>
      <c r="DZ275" s="57"/>
      <c r="EA275" s="57"/>
      <c r="EB275" s="57"/>
      <c r="EC275" s="57"/>
      <c r="ED275" s="57"/>
      <c r="EE275" s="57"/>
      <c r="EF275" s="57"/>
      <c r="EG275" s="57"/>
      <c r="EH275" s="57"/>
      <c r="EI275" s="57"/>
      <c r="EJ275" s="57"/>
      <c r="EK275" s="57"/>
      <c r="EL275" s="57"/>
      <c r="EM275" s="57"/>
      <c r="EN275" s="57"/>
      <c r="EO275" s="57"/>
      <c r="EP275" s="57"/>
      <c r="EQ275" s="57"/>
      <c r="ER275" s="57"/>
      <c r="ES275" s="57"/>
      <c r="ET275" s="57"/>
      <c r="EU275" s="57"/>
      <c r="EV275" s="57"/>
      <c r="EW275" s="57"/>
      <c r="EX275" s="57"/>
      <c r="EY275" s="57"/>
      <c r="EZ275" s="57"/>
      <c r="FA275" s="57"/>
      <c r="FB275" s="57"/>
    </row>
    <row r="276" spans="1:158" s="60" customFormat="1" ht="15" x14ac:dyDescent="0.25">
      <c r="A276" s="57"/>
      <c r="B276" s="128">
        <v>131020202030402</v>
      </c>
      <c r="C276" s="21" t="s">
        <v>89</v>
      </c>
      <c r="D276" s="50" t="s">
        <v>80</v>
      </c>
      <c r="E276" s="125">
        <v>0</v>
      </c>
      <c r="F276" s="33">
        <v>0</v>
      </c>
      <c r="G276" s="33">
        <v>0</v>
      </c>
      <c r="H276" s="33"/>
      <c r="I276" s="33">
        <v>0</v>
      </c>
      <c r="J276" s="122">
        <v>0</v>
      </c>
      <c r="K276" s="122">
        <v>0</v>
      </c>
      <c r="L276" s="122">
        <v>0</v>
      </c>
      <c r="M276" s="122">
        <v>0</v>
      </c>
      <c r="N276" s="33">
        <v>0</v>
      </c>
      <c r="O276" s="33">
        <v>0</v>
      </c>
      <c r="P276" s="33">
        <v>0</v>
      </c>
      <c r="Q276" s="33">
        <v>0</v>
      </c>
      <c r="R276" s="33">
        <f t="shared" si="117"/>
        <v>0</v>
      </c>
      <c r="S276" s="33">
        <f t="shared" si="122"/>
        <v>0</v>
      </c>
      <c r="T276" s="33">
        <f t="shared" si="118"/>
        <v>0</v>
      </c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  <c r="AH276" s="57"/>
      <c r="AI276" s="57"/>
      <c r="AJ276" s="57"/>
      <c r="AK276" s="57"/>
      <c r="AL276" s="57"/>
      <c r="AM276" s="57"/>
      <c r="AN276" s="57"/>
      <c r="AO276" s="57"/>
      <c r="AP276" s="57"/>
      <c r="AQ276" s="57"/>
      <c r="AR276" s="57"/>
      <c r="AS276" s="57"/>
      <c r="AT276" s="57"/>
      <c r="AU276" s="57"/>
      <c r="AV276" s="57"/>
      <c r="AW276" s="57"/>
      <c r="AX276" s="57"/>
      <c r="AY276" s="57"/>
      <c r="AZ276" s="57"/>
      <c r="BA276" s="57"/>
      <c r="BB276" s="57"/>
      <c r="BC276" s="57"/>
      <c r="BD276" s="57"/>
      <c r="BE276" s="57"/>
      <c r="BF276" s="57"/>
      <c r="BG276" s="57"/>
      <c r="BH276" s="57"/>
      <c r="BI276" s="57"/>
      <c r="BJ276" s="57"/>
      <c r="BK276" s="57"/>
      <c r="BL276" s="57"/>
      <c r="BM276" s="57"/>
      <c r="BN276" s="57"/>
      <c r="BO276" s="57"/>
      <c r="BP276" s="57"/>
      <c r="BQ276" s="57"/>
      <c r="BR276" s="57"/>
      <c r="BS276" s="57"/>
      <c r="BT276" s="57"/>
      <c r="BU276" s="57"/>
      <c r="BV276" s="57"/>
      <c r="BW276" s="57"/>
      <c r="BX276" s="57"/>
      <c r="BY276" s="57"/>
      <c r="BZ276" s="57"/>
      <c r="CA276" s="57"/>
      <c r="CB276" s="57"/>
      <c r="CC276" s="57"/>
      <c r="CD276" s="57"/>
      <c r="CE276" s="57"/>
      <c r="CF276" s="57"/>
      <c r="CG276" s="57"/>
      <c r="CH276" s="57"/>
      <c r="CI276" s="57"/>
      <c r="CJ276" s="57"/>
      <c r="CK276" s="57"/>
      <c r="CL276" s="57"/>
      <c r="CM276" s="57"/>
      <c r="CN276" s="57"/>
      <c r="CO276" s="57"/>
      <c r="CP276" s="57"/>
      <c r="CQ276" s="57"/>
      <c r="CR276" s="57"/>
      <c r="CS276" s="57"/>
      <c r="CT276" s="57"/>
      <c r="CU276" s="57"/>
      <c r="CV276" s="57"/>
      <c r="CW276" s="57"/>
      <c r="CX276" s="57"/>
      <c r="CY276" s="57"/>
      <c r="CZ276" s="57"/>
      <c r="DA276" s="57"/>
      <c r="DB276" s="57"/>
      <c r="DC276" s="57"/>
      <c r="DD276" s="57"/>
      <c r="DE276" s="57"/>
      <c r="DF276" s="57"/>
      <c r="DG276" s="57"/>
      <c r="DH276" s="57"/>
      <c r="DI276" s="57"/>
      <c r="DJ276" s="57"/>
      <c r="DK276" s="57"/>
      <c r="DL276" s="57"/>
      <c r="DM276" s="57"/>
      <c r="DN276" s="57"/>
      <c r="DO276" s="57"/>
      <c r="DP276" s="57"/>
      <c r="DQ276" s="57"/>
      <c r="DR276" s="57"/>
      <c r="DS276" s="57"/>
      <c r="DT276" s="57"/>
      <c r="DU276" s="57"/>
      <c r="DV276" s="57"/>
      <c r="DW276" s="57"/>
      <c r="DX276" s="57"/>
      <c r="DY276" s="57"/>
      <c r="DZ276" s="57"/>
      <c r="EA276" s="57"/>
      <c r="EB276" s="57"/>
      <c r="EC276" s="57"/>
      <c r="ED276" s="57"/>
      <c r="EE276" s="57"/>
      <c r="EF276" s="57"/>
      <c r="EG276" s="57"/>
      <c r="EH276" s="57"/>
      <c r="EI276" s="57"/>
      <c r="EJ276" s="57"/>
      <c r="EK276" s="57"/>
      <c r="EL276" s="57"/>
      <c r="EM276" s="57"/>
      <c r="EN276" s="57"/>
      <c r="EO276" s="57"/>
      <c r="EP276" s="57"/>
      <c r="EQ276" s="57"/>
      <c r="ER276" s="57"/>
      <c r="ES276" s="57"/>
      <c r="ET276" s="57"/>
      <c r="EU276" s="57"/>
      <c r="EV276" s="57"/>
      <c r="EW276" s="57"/>
      <c r="EX276" s="57"/>
      <c r="EY276" s="57"/>
      <c r="EZ276" s="57"/>
      <c r="FA276" s="57"/>
      <c r="FB276" s="57"/>
    </row>
    <row r="277" spans="1:158" s="139" customFormat="1" ht="15" x14ac:dyDescent="0.25">
      <c r="A277" s="56"/>
      <c r="B277" s="137">
        <v>1310202020305</v>
      </c>
      <c r="C277" s="138" t="s">
        <v>89</v>
      </c>
      <c r="D277" s="124" t="s">
        <v>59</v>
      </c>
      <c r="E277" s="62">
        <f>+E278+E279</f>
        <v>442721555</v>
      </c>
      <c r="F277" s="62">
        <f t="shared" ref="F277:Q277" si="141">+F278+F279</f>
        <v>0</v>
      </c>
      <c r="G277" s="62">
        <f t="shared" si="141"/>
        <v>145729303</v>
      </c>
      <c r="H277" s="62">
        <f t="shared" si="141"/>
        <v>267530518</v>
      </c>
      <c r="I277" s="62">
        <f t="shared" si="141"/>
        <v>29461734</v>
      </c>
      <c r="J277" s="62">
        <f t="shared" si="141"/>
        <v>0</v>
      </c>
      <c r="K277" s="62">
        <f t="shared" si="141"/>
        <v>0</v>
      </c>
      <c r="L277" s="62">
        <f t="shared" si="141"/>
        <v>0</v>
      </c>
      <c r="M277" s="62">
        <f t="shared" si="141"/>
        <v>0</v>
      </c>
      <c r="N277" s="62">
        <f t="shared" si="141"/>
        <v>0</v>
      </c>
      <c r="O277" s="62">
        <f t="shared" si="141"/>
        <v>0</v>
      </c>
      <c r="P277" s="62">
        <f t="shared" si="141"/>
        <v>0</v>
      </c>
      <c r="Q277" s="62">
        <f t="shared" si="141"/>
        <v>0</v>
      </c>
      <c r="R277" s="25">
        <f t="shared" si="117"/>
        <v>442721555</v>
      </c>
      <c r="S277" s="25">
        <f t="shared" si="122"/>
        <v>0</v>
      </c>
      <c r="T277" s="25">
        <f t="shared" si="118"/>
        <v>442721555</v>
      </c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56"/>
      <c r="AR277" s="56"/>
      <c r="AS277" s="56"/>
      <c r="AT277" s="56"/>
      <c r="AU277" s="56"/>
      <c r="AV277" s="56"/>
      <c r="AW277" s="56"/>
      <c r="AX277" s="56"/>
      <c r="AY277" s="56"/>
      <c r="AZ277" s="56"/>
      <c r="BA277" s="56"/>
      <c r="BB277" s="56"/>
      <c r="BC277" s="56"/>
      <c r="BD277" s="56"/>
      <c r="BE277" s="56"/>
      <c r="BF277" s="56"/>
      <c r="BG277" s="56"/>
      <c r="BH277" s="56"/>
      <c r="BI277" s="56"/>
      <c r="BJ277" s="56"/>
      <c r="BK277" s="56"/>
      <c r="BL277" s="56"/>
      <c r="BM277" s="56"/>
      <c r="BN277" s="56"/>
      <c r="BO277" s="56"/>
      <c r="BP277" s="56"/>
      <c r="BQ277" s="56"/>
      <c r="BR277" s="56"/>
      <c r="BS277" s="56"/>
      <c r="BT277" s="56"/>
      <c r="BU277" s="56"/>
      <c r="BV277" s="56"/>
      <c r="BW277" s="56"/>
      <c r="BX277" s="56"/>
      <c r="BY277" s="56"/>
      <c r="BZ277" s="56"/>
      <c r="CA277" s="56"/>
      <c r="CB277" s="56"/>
      <c r="CC277" s="56"/>
      <c r="CD277" s="56"/>
      <c r="CE277" s="56"/>
      <c r="CF277" s="56"/>
      <c r="CG277" s="56"/>
      <c r="CH277" s="56"/>
      <c r="CI277" s="56"/>
      <c r="CJ277" s="56"/>
      <c r="CK277" s="56"/>
      <c r="CL277" s="56"/>
      <c r="CM277" s="56"/>
      <c r="CN277" s="56"/>
      <c r="CO277" s="56"/>
      <c r="CP277" s="56"/>
      <c r="CQ277" s="56"/>
      <c r="CR277" s="56"/>
      <c r="CS277" s="56"/>
      <c r="CT277" s="56"/>
      <c r="CU277" s="56"/>
      <c r="CV277" s="56"/>
      <c r="CW277" s="56"/>
      <c r="CX277" s="56"/>
      <c r="CY277" s="56"/>
      <c r="CZ277" s="56"/>
      <c r="DA277" s="56"/>
      <c r="DB277" s="56"/>
      <c r="DC277" s="56"/>
      <c r="DD277" s="56"/>
      <c r="DE277" s="56"/>
      <c r="DF277" s="56"/>
      <c r="DG277" s="56"/>
      <c r="DH277" s="56"/>
      <c r="DI277" s="56"/>
      <c r="DJ277" s="56"/>
      <c r="DK277" s="56"/>
      <c r="DL277" s="56"/>
      <c r="DM277" s="56"/>
      <c r="DN277" s="56"/>
      <c r="DO277" s="56"/>
      <c r="DP277" s="56"/>
      <c r="DQ277" s="56"/>
      <c r="DR277" s="56"/>
      <c r="DS277" s="56"/>
      <c r="DT277" s="56"/>
      <c r="DU277" s="56"/>
      <c r="DV277" s="56"/>
      <c r="DW277" s="56"/>
      <c r="DX277" s="56"/>
      <c r="DY277" s="56"/>
      <c r="DZ277" s="56"/>
      <c r="EA277" s="56"/>
      <c r="EB277" s="56"/>
      <c r="EC277" s="56"/>
      <c r="ED277" s="56"/>
      <c r="EE277" s="56"/>
      <c r="EF277" s="56"/>
      <c r="EG277" s="56"/>
      <c r="EH277" s="56"/>
      <c r="EI277" s="56"/>
      <c r="EJ277" s="56"/>
      <c r="EK277" s="56"/>
      <c r="EL277" s="56"/>
      <c r="EM277" s="56"/>
      <c r="EN277" s="56"/>
      <c r="EO277" s="56"/>
      <c r="EP277" s="56"/>
      <c r="EQ277" s="56"/>
      <c r="ER277" s="56"/>
      <c r="ES277" s="56"/>
      <c r="ET277" s="56"/>
      <c r="EU277" s="56"/>
      <c r="EV277" s="56"/>
      <c r="EW277" s="56"/>
      <c r="EX277" s="56"/>
      <c r="EY277" s="56"/>
      <c r="EZ277" s="56"/>
      <c r="FA277" s="56"/>
      <c r="FB277" s="56"/>
    </row>
    <row r="278" spans="1:158" s="60" customFormat="1" ht="15" x14ac:dyDescent="0.25">
      <c r="A278" s="57"/>
      <c r="B278" s="128">
        <v>131020202030501</v>
      </c>
      <c r="C278" s="21" t="s">
        <v>89</v>
      </c>
      <c r="D278" s="50" t="s">
        <v>60</v>
      </c>
      <c r="E278" s="125">
        <v>311826678</v>
      </c>
      <c r="F278" s="33">
        <v>0</v>
      </c>
      <c r="G278" s="33">
        <v>109436890</v>
      </c>
      <c r="H278" s="33">
        <v>202389788</v>
      </c>
      <c r="I278" s="33">
        <v>0</v>
      </c>
      <c r="J278" s="122">
        <v>0</v>
      </c>
      <c r="K278" s="33">
        <v>0</v>
      </c>
      <c r="L278" s="123"/>
      <c r="M278" s="33">
        <v>0</v>
      </c>
      <c r="N278" s="33">
        <v>0</v>
      </c>
      <c r="O278" s="33">
        <v>0</v>
      </c>
      <c r="P278" s="33">
        <v>0</v>
      </c>
      <c r="Q278" s="33">
        <v>0</v>
      </c>
      <c r="R278" s="33">
        <f t="shared" si="117"/>
        <v>311826678</v>
      </c>
      <c r="S278" s="33">
        <f t="shared" si="122"/>
        <v>0</v>
      </c>
      <c r="T278" s="33">
        <f t="shared" si="118"/>
        <v>311826678</v>
      </c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7"/>
      <c r="AK278" s="57"/>
      <c r="AL278" s="57"/>
      <c r="AM278" s="57"/>
      <c r="AN278" s="57"/>
      <c r="AO278" s="57"/>
      <c r="AP278" s="57"/>
      <c r="AQ278" s="57"/>
      <c r="AR278" s="57"/>
      <c r="AS278" s="57"/>
      <c r="AT278" s="57"/>
      <c r="AU278" s="57"/>
      <c r="AV278" s="57"/>
      <c r="AW278" s="57"/>
      <c r="AX278" s="57"/>
      <c r="AY278" s="57"/>
      <c r="AZ278" s="57"/>
      <c r="BA278" s="57"/>
      <c r="BB278" s="57"/>
      <c r="BC278" s="57"/>
      <c r="BD278" s="57"/>
      <c r="BE278" s="57"/>
      <c r="BF278" s="57"/>
      <c r="BG278" s="57"/>
      <c r="BH278" s="57"/>
      <c r="BI278" s="57"/>
      <c r="BJ278" s="57"/>
      <c r="BK278" s="57"/>
      <c r="BL278" s="57"/>
      <c r="BM278" s="57"/>
      <c r="BN278" s="57"/>
      <c r="BO278" s="57"/>
      <c r="BP278" s="57"/>
      <c r="BQ278" s="57"/>
      <c r="BR278" s="57"/>
      <c r="BS278" s="57"/>
      <c r="BT278" s="57"/>
      <c r="BU278" s="57"/>
      <c r="BV278" s="57"/>
      <c r="BW278" s="57"/>
      <c r="BX278" s="57"/>
      <c r="BY278" s="57"/>
      <c r="BZ278" s="57"/>
      <c r="CA278" s="57"/>
      <c r="CB278" s="57"/>
      <c r="CC278" s="57"/>
      <c r="CD278" s="57"/>
      <c r="CE278" s="57"/>
      <c r="CF278" s="57"/>
      <c r="CG278" s="57"/>
      <c r="CH278" s="57"/>
      <c r="CI278" s="57"/>
      <c r="CJ278" s="57"/>
      <c r="CK278" s="57"/>
      <c r="CL278" s="57"/>
      <c r="CM278" s="57"/>
      <c r="CN278" s="57"/>
      <c r="CO278" s="57"/>
      <c r="CP278" s="57"/>
      <c r="CQ278" s="57"/>
      <c r="CR278" s="57"/>
      <c r="CS278" s="57"/>
      <c r="CT278" s="57"/>
      <c r="CU278" s="57"/>
      <c r="CV278" s="57"/>
      <c r="CW278" s="57"/>
      <c r="CX278" s="57"/>
      <c r="CY278" s="57"/>
      <c r="CZ278" s="57"/>
      <c r="DA278" s="57"/>
      <c r="DB278" s="57"/>
      <c r="DC278" s="57"/>
      <c r="DD278" s="57"/>
      <c r="DE278" s="57"/>
      <c r="DF278" s="57"/>
      <c r="DG278" s="57"/>
      <c r="DH278" s="57"/>
      <c r="DI278" s="57"/>
      <c r="DJ278" s="57"/>
      <c r="DK278" s="57"/>
      <c r="DL278" s="57"/>
      <c r="DM278" s="57"/>
      <c r="DN278" s="57"/>
      <c r="DO278" s="57"/>
      <c r="DP278" s="57"/>
      <c r="DQ278" s="57"/>
      <c r="DR278" s="57"/>
      <c r="DS278" s="57"/>
      <c r="DT278" s="57"/>
      <c r="DU278" s="57"/>
      <c r="DV278" s="57"/>
      <c r="DW278" s="57"/>
      <c r="DX278" s="57"/>
      <c r="DY278" s="57"/>
      <c r="DZ278" s="57"/>
      <c r="EA278" s="57"/>
      <c r="EB278" s="57"/>
      <c r="EC278" s="57"/>
      <c r="ED278" s="57"/>
      <c r="EE278" s="57"/>
      <c r="EF278" s="57"/>
      <c r="EG278" s="57"/>
      <c r="EH278" s="57"/>
      <c r="EI278" s="57"/>
      <c r="EJ278" s="57"/>
      <c r="EK278" s="57"/>
      <c r="EL278" s="57"/>
      <c r="EM278" s="57"/>
      <c r="EN278" s="57"/>
      <c r="EO278" s="57"/>
      <c r="EP278" s="57"/>
      <c r="EQ278" s="57"/>
      <c r="ER278" s="57"/>
      <c r="ES278" s="57"/>
      <c r="ET278" s="57"/>
      <c r="EU278" s="57"/>
      <c r="EV278" s="57"/>
      <c r="EW278" s="57"/>
      <c r="EX278" s="57"/>
      <c r="EY278" s="57"/>
      <c r="EZ278" s="57"/>
      <c r="FA278" s="57"/>
      <c r="FB278" s="57"/>
    </row>
    <row r="279" spans="1:158" s="60" customFormat="1" ht="15" x14ac:dyDescent="0.25">
      <c r="A279" s="57"/>
      <c r="B279" s="128">
        <v>131020202030502</v>
      </c>
      <c r="C279" s="111" t="s">
        <v>89</v>
      </c>
      <c r="D279" s="50" t="s">
        <v>61</v>
      </c>
      <c r="E279" s="125">
        <f>136812916-5918039</f>
        <v>130894877</v>
      </c>
      <c r="F279" s="33">
        <v>0</v>
      </c>
      <c r="G279" s="33">
        <v>36292413</v>
      </c>
      <c r="H279" s="33">
        <v>65140730</v>
      </c>
      <c r="I279" s="33">
        <v>29461734</v>
      </c>
      <c r="J279" s="122">
        <v>0</v>
      </c>
      <c r="K279" s="33">
        <v>0</v>
      </c>
      <c r="L279" s="123">
        <v>0</v>
      </c>
      <c r="M279" s="33">
        <v>0</v>
      </c>
      <c r="N279" s="33">
        <v>0</v>
      </c>
      <c r="O279" s="33">
        <v>0</v>
      </c>
      <c r="P279" s="33">
        <v>0</v>
      </c>
      <c r="Q279" s="33">
        <v>0</v>
      </c>
      <c r="R279" s="33">
        <f t="shared" si="117"/>
        <v>130894877</v>
      </c>
      <c r="S279" s="33">
        <f t="shared" si="122"/>
        <v>0</v>
      </c>
      <c r="T279" s="33">
        <f t="shared" si="118"/>
        <v>130894877</v>
      </c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7"/>
      <c r="AK279" s="57"/>
      <c r="AL279" s="57"/>
      <c r="AM279" s="57"/>
      <c r="AN279" s="57"/>
      <c r="AO279" s="57"/>
      <c r="AP279" s="57"/>
      <c r="AQ279" s="57"/>
      <c r="AR279" s="57"/>
      <c r="AS279" s="57"/>
      <c r="AT279" s="57"/>
      <c r="AU279" s="57"/>
      <c r="AV279" s="57"/>
      <c r="AW279" s="57"/>
      <c r="AX279" s="57"/>
      <c r="AY279" s="57"/>
      <c r="AZ279" s="57"/>
      <c r="BA279" s="57"/>
      <c r="BB279" s="57"/>
      <c r="BC279" s="57"/>
      <c r="BD279" s="57"/>
      <c r="BE279" s="57"/>
      <c r="BF279" s="57"/>
      <c r="BG279" s="57"/>
      <c r="BH279" s="57"/>
      <c r="BI279" s="57"/>
      <c r="BJ279" s="57"/>
      <c r="BK279" s="57"/>
      <c r="BL279" s="57"/>
      <c r="BM279" s="57"/>
      <c r="BN279" s="57"/>
      <c r="BO279" s="57"/>
      <c r="BP279" s="57"/>
      <c r="BQ279" s="57"/>
      <c r="BR279" s="57"/>
      <c r="BS279" s="57"/>
      <c r="BT279" s="57"/>
      <c r="BU279" s="57"/>
      <c r="BV279" s="57"/>
      <c r="BW279" s="57"/>
      <c r="BX279" s="57"/>
      <c r="BY279" s="57"/>
      <c r="BZ279" s="57"/>
      <c r="CA279" s="57"/>
      <c r="CB279" s="57"/>
      <c r="CC279" s="57"/>
      <c r="CD279" s="57"/>
      <c r="CE279" s="57"/>
      <c r="CF279" s="57"/>
      <c r="CG279" s="57"/>
      <c r="CH279" s="57"/>
      <c r="CI279" s="57"/>
      <c r="CJ279" s="57"/>
      <c r="CK279" s="57"/>
      <c r="CL279" s="57"/>
      <c r="CM279" s="57"/>
      <c r="CN279" s="57"/>
      <c r="CO279" s="57"/>
      <c r="CP279" s="57"/>
      <c r="CQ279" s="57"/>
      <c r="CR279" s="57"/>
      <c r="CS279" s="57"/>
      <c r="CT279" s="57"/>
      <c r="CU279" s="57"/>
      <c r="CV279" s="57"/>
      <c r="CW279" s="57"/>
      <c r="CX279" s="57"/>
      <c r="CY279" s="57"/>
      <c r="CZ279" s="57"/>
      <c r="DA279" s="57"/>
      <c r="DB279" s="57"/>
      <c r="DC279" s="57"/>
      <c r="DD279" s="57"/>
      <c r="DE279" s="57"/>
      <c r="DF279" s="57"/>
      <c r="DG279" s="57"/>
      <c r="DH279" s="57"/>
      <c r="DI279" s="57"/>
      <c r="DJ279" s="57"/>
      <c r="DK279" s="57"/>
      <c r="DL279" s="57"/>
      <c r="DM279" s="57"/>
      <c r="DN279" s="57"/>
      <c r="DO279" s="57"/>
      <c r="DP279" s="57"/>
      <c r="DQ279" s="57"/>
      <c r="DR279" s="57"/>
      <c r="DS279" s="57"/>
      <c r="DT279" s="57"/>
      <c r="DU279" s="57"/>
      <c r="DV279" s="57"/>
      <c r="DW279" s="57"/>
      <c r="DX279" s="57"/>
      <c r="DY279" s="57"/>
      <c r="DZ279" s="57"/>
      <c r="EA279" s="57"/>
      <c r="EB279" s="57"/>
      <c r="EC279" s="57"/>
      <c r="ED279" s="57"/>
      <c r="EE279" s="57"/>
      <c r="EF279" s="57"/>
      <c r="EG279" s="57"/>
      <c r="EH279" s="57"/>
      <c r="EI279" s="57"/>
      <c r="EJ279" s="57"/>
      <c r="EK279" s="57"/>
      <c r="EL279" s="57"/>
      <c r="EM279" s="57"/>
      <c r="EN279" s="57"/>
      <c r="EO279" s="57"/>
      <c r="EP279" s="57"/>
      <c r="EQ279" s="57"/>
      <c r="ER279" s="57"/>
      <c r="ES279" s="57"/>
      <c r="ET279" s="57"/>
      <c r="EU279" s="57"/>
      <c r="EV279" s="57"/>
      <c r="EW279" s="57"/>
      <c r="EX279" s="57"/>
      <c r="EY279" s="57"/>
      <c r="EZ279" s="57"/>
      <c r="FA279" s="57"/>
      <c r="FB279" s="57"/>
    </row>
    <row r="280" spans="1:158" s="139" customFormat="1" ht="15" x14ac:dyDescent="0.25">
      <c r="A280" s="56"/>
      <c r="B280" s="137">
        <v>1310202020306</v>
      </c>
      <c r="C280" s="138" t="s">
        <v>89</v>
      </c>
      <c r="D280" s="124" t="s">
        <v>114</v>
      </c>
      <c r="E280" s="62">
        <f>+E281+E282+E283+E284</f>
        <v>508000000</v>
      </c>
      <c r="F280" s="62">
        <f t="shared" ref="F280:T280" si="142">+F281+F282+F283+F284</f>
        <v>0</v>
      </c>
      <c r="G280" s="62">
        <f t="shared" si="142"/>
        <v>0</v>
      </c>
      <c r="H280" s="62">
        <f t="shared" si="142"/>
        <v>0</v>
      </c>
      <c r="I280" s="62">
        <f t="shared" si="142"/>
        <v>0</v>
      </c>
      <c r="J280" s="62">
        <f t="shared" si="142"/>
        <v>25373158</v>
      </c>
      <c r="K280" s="62">
        <f t="shared" si="142"/>
        <v>0</v>
      </c>
      <c r="L280" s="62">
        <f t="shared" si="142"/>
        <v>5694412</v>
      </c>
      <c r="M280" s="62">
        <f t="shared" si="142"/>
        <v>7245501</v>
      </c>
      <c r="N280" s="62">
        <f t="shared" si="142"/>
        <v>454088341</v>
      </c>
      <c r="O280" s="62">
        <f t="shared" si="142"/>
        <v>2186433</v>
      </c>
      <c r="P280" s="62">
        <f t="shared" si="142"/>
        <v>4771025</v>
      </c>
      <c r="Q280" s="62">
        <f t="shared" si="142"/>
        <v>7806549</v>
      </c>
      <c r="R280" s="62">
        <f t="shared" si="142"/>
        <v>507165419</v>
      </c>
      <c r="S280" s="62">
        <f t="shared" si="142"/>
        <v>834581</v>
      </c>
      <c r="T280" s="62">
        <f t="shared" si="142"/>
        <v>508000000</v>
      </c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56"/>
      <c r="AR280" s="56"/>
      <c r="AS280" s="56"/>
      <c r="AT280" s="56"/>
      <c r="AU280" s="56"/>
      <c r="AV280" s="56"/>
      <c r="AW280" s="56"/>
      <c r="AX280" s="56"/>
      <c r="AY280" s="56"/>
      <c r="AZ280" s="56"/>
      <c r="BA280" s="56"/>
      <c r="BB280" s="56"/>
      <c r="BC280" s="56"/>
      <c r="BD280" s="56"/>
      <c r="BE280" s="56"/>
      <c r="BF280" s="56"/>
      <c r="BG280" s="56"/>
      <c r="BH280" s="56"/>
      <c r="BI280" s="56"/>
      <c r="BJ280" s="56"/>
      <c r="BK280" s="56"/>
      <c r="BL280" s="56"/>
      <c r="BM280" s="56"/>
      <c r="BN280" s="56"/>
      <c r="BO280" s="56"/>
      <c r="BP280" s="56"/>
      <c r="BQ280" s="56"/>
      <c r="BR280" s="56"/>
      <c r="BS280" s="56"/>
      <c r="BT280" s="56"/>
      <c r="BU280" s="56"/>
      <c r="BV280" s="56"/>
      <c r="BW280" s="56"/>
      <c r="BX280" s="56"/>
      <c r="BY280" s="56"/>
      <c r="BZ280" s="56"/>
      <c r="CA280" s="56"/>
      <c r="CB280" s="56"/>
      <c r="CC280" s="56"/>
      <c r="CD280" s="56"/>
      <c r="CE280" s="56"/>
      <c r="CF280" s="56"/>
      <c r="CG280" s="56"/>
      <c r="CH280" s="56"/>
      <c r="CI280" s="56"/>
      <c r="CJ280" s="56"/>
      <c r="CK280" s="56"/>
      <c r="CL280" s="56"/>
      <c r="CM280" s="56"/>
      <c r="CN280" s="56"/>
      <c r="CO280" s="56"/>
      <c r="CP280" s="56"/>
      <c r="CQ280" s="56"/>
      <c r="CR280" s="56"/>
      <c r="CS280" s="56"/>
      <c r="CT280" s="56"/>
      <c r="CU280" s="56"/>
      <c r="CV280" s="56"/>
      <c r="CW280" s="56"/>
      <c r="CX280" s="56"/>
      <c r="CY280" s="56"/>
      <c r="CZ280" s="56"/>
      <c r="DA280" s="56"/>
      <c r="DB280" s="56"/>
      <c r="DC280" s="56"/>
      <c r="DD280" s="56"/>
      <c r="DE280" s="56"/>
      <c r="DF280" s="56"/>
      <c r="DG280" s="56"/>
      <c r="DH280" s="56"/>
      <c r="DI280" s="56"/>
      <c r="DJ280" s="56"/>
      <c r="DK280" s="56"/>
      <c r="DL280" s="56"/>
      <c r="DM280" s="56"/>
      <c r="DN280" s="56"/>
      <c r="DO280" s="56"/>
      <c r="DP280" s="56"/>
      <c r="DQ280" s="56"/>
      <c r="DR280" s="56"/>
      <c r="DS280" s="56"/>
      <c r="DT280" s="56"/>
      <c r="DU280" s="56"/>
      <c r="DV280" s="56"/>
      <c r="DW280" s="56"/>
      <c r="DX280" s="56"/>
      <c r="DY280" s="56"/>
      <c r="DZ280" s="56"/>
      <c r="EA280" s="56"/>
      <c r="EB280" s="56"/>
      <c r="EC280" s="56"/>
      <c r="ED280" s="56"/>
      <c r="EE280" s="56"/>
      <c r="EF280" s="56"/>
      <c r="EG280" s="56"/>
      <c r="EH280" s="56"/>
      <c r="EI280" s="56"/>
      <c r="EJ280" s="56"/>
      <c r="EK280" s="56"/>
      <c r="EL280" s="56"/>
      <c r="EM280" s="56"/>
      <c r="EN280" s="56"/>
      <c r="EO280" s="56"/>
      <c r="EP280" s="56"/>
      <c r="EQ280" s="56"/>
      <c r="ER280" s="56"/>
      <c r="ES280" s="56"/>
      <c r="ET280" s="56"/>
      <c r="EU280" s="56"/>
      <c r="EV280" s="56"/>
      <c r="EW280" s="56"/>
      <c r="EX280" s="56"/>
      <c r="EY280" s="56"/>
      <c r="EZ280" s="56"/>
      <c r="FA280" s="56"/>
      <c r="FB280" s="56"/>
    </row>
    <row r="281" spans="1:158" s="60" customFormat="1" ht="15" x14ac:dyDescent="0.25">
      <c r="A281" s="57"/>
      <c r="B281" s="128">
        <v>131020202030604</v>
      </c>
      <c r="C281" s="21" t="s">
        <v>89</v>
      </c>
      <c r="D281" s="50" t="s">
        <v>62</v>
      </c>
      <c r="E281" s="125">
        <f>50670941-2670941</f>
        <v>48000000</v>
      </c>
      <c r="F281" s="33">
        <v>0</v>
      </c>
      <c r="G281" s="33">
        <v>0</v>
      </c>
      <c r="H281" s="33">
        <v>0</v>
      </c>
      <c r="I281" s="33">
        <v>0</v>
      </c>
      <c r="J281" s="122">
        <v>24587758</v>
      </c>
      <c r="K281" s="122">
        <v>0</v>
      </c>
      <c r="L281" s="123">
        <v>5694412</v>
      </c>
      <c r="M281" s="33">
        <v>5722301</v>
      </c>
      <c r="N281" s="33">
        <v>4088341</v>
      </c>
      <c r="O281" s="33">
        <v>1924633</v>
      </c>
      <c r="P281" s="33">
        <v>4247425</v>
      </c>
      <c r="Q281" s="33">
        <v>900549</v>
      </c>
      <c r="R281" s="33">
        <f t="shared" si="117"/>
        <v>47165419</v>
      </c>
      <c r="S281" s="33">
        <f t="shared" si="122"/>
        <v>834581</v>
      </c>
      <c r="T281" s="33">
        <f t="shared" si="118"/>
        <v>48000000</v>
      </c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  <c r="AK281" s="57"/>
      <c r="AL281" s="57"/>
      <c r="AM281" s="57"/>
      <c r="AN281" s="57"/>
      <c r="AO281" s="57"/>
      <c r="AP281" s="57"/>
      <c r="AQ281" s="57"/>
      <c r="AR281" s="57"/>
      <c r="AS281" s="57"/>
      <c r="AT281" s="57"/>
      <c r="AU281" s="57"/>
      <c r="AV281" s="57"/>
      <c r="AW281" s="57"/>
      <c r="AX281" s="57"/>
      <c r="AY281" s="57"/>
      <c r="AZ281" s="57"/>
      <c r="BA281" s="57"/>
      <c r="BB281" s="57"/>
      <c r="BC281" s="57"/>
      <c r="BD281" s="57"/>
      <c r="BE281" s="57"/>
      <c r="BF281" s="57"/>
      <c r="BG281" s="57"/>
      <c r="BH281" s="57"/>
      <c r="BI281" s="57"/>
      <c r="BJ281" s="57"/>
      <c r="BK281" s="57"/>
      <c r="BL281" s="57"/>
      <c r="BM281" s="57"/>
      <c r="BN281" s="57"/>
      <c r="BO281" s="57"/>
      <c r="BP281" s="57"/>
      <c r="BQ281" s="57"/>
      <c r="BR281" s="57"/>
      <c r="BS281" s="57"/>
      <c r="BT281" s="57"/>
      <c r="BU281" s="57"/>
      <c r="BV281" s="57"/>
      <c r="BW281" s="57"/>
      <c r="BX281" s="57"/>
      <c r="BY281" s="57"/>
      <c r="BZ281" s="57"/>
      <c r="CA281" s="57"/>
      <c r="CB281" s="57"/>
      <c r="CC281" s="57"/>
      <c r="CD281" s="57"/>
      <c r="CE281" s="57"/>
      <c r="CF281" s="57"/>
      <c r="CG281" s="57"/>
      <c r="CH281" s="57"/>
      <c r="CI281" s="57"/>
      <c r="CJ281" s="57"/>
      <c r="CK281" s="57"/>
      <c r="CL281" s="57"/>
      <c r="CM281" s="57"/>
      <c r="CN281" s="57"/>
      <c r="CO281" s="57"/>
      <c r="CP281" s="57"/>
      <c r="CQ281" s="57"/>
      <c r="CR281" s="57"/>
      <c r="CS281" s="57"/>
      <c r="CT281" s="57"/>
      <c r="CU281" s="57"/>
      <c r="CV281" s="57"/>
      <c r="CW281" s="57"/>
      <c r="CX281" s="57"/>
      <c r="CY281" s="57"/>
      <c r="CZ281" s="57"/>
      <c r="DA281" s="57"/>
      <c r="DB281" s="57"/>
      <c r="DC281" s="57"/>
      <c r="DD281" s="57"/>
      <c r="DE281" s="57"/>
      <c r="DF281" s="57"/>
      <c r="DG281" s="57"/>
      <c r="DH281" s="57"/>
      <c r="DI281" s="57"/>
      <c r="DJ281" s="57"/>
      <c r="DK281" s="57"/>
      <c r="DL281" s="57"/>
      <c r="DM281" s="57"/>
      <c r="DN281" s="57"/>
      <c r="DO281" s="57"/>
      <c r="DP281" s="57"/>
      <c r="DQ281" s="57"/>
      <c r="DR281" s="57"/>
      <c r="DS281" s="57"/>
      <c r="DT281" s="57"/>
      <c r="DU281" s="57"/>
      <c r="DV281" s="57"/>
      <c r="DW281" s="57"/>
      <c r="DX281" s="57"/>
      <c r="DY281" s="57"/>
      <c r="DZ281" s="57"/>
      <c r="EA281" s="57"/>
      <c r="EB281" s="57"/>
      <c r="EC281" s="57"/>
      <c r="ED281" s="57"/>
      <c r="EE281" s="57"/>
      <c r="EF281" s="57"/>
      <c r="EG281" s="57"/>
      <c r="EH281" s="57"/>
      <c r="EI281" s="57"/>
      <c r="EJ281" s="57"/>
      <c r="EK281" s="57"/>
      <c r="EL281" s="57"/>
      <c r="EM281" s="57"/>
      <c r="EN281" s="57"/>
      <c r="EO281" s="57"/>
      <c r="EP281" s="57"/>
      <c r="EQ281" s="57"/>
      <c r="ER281" s="57"/>
      <c r="ES281" s="57"/>
      <c r="ET281" s="57"/>
      <c r="EU281" s="57"/>
      <c r="EV281" s="57"/>
      <c r="EW281" s="57"/>
      <c r="EX281" s="57"/>
      <c r="EY281" s="57"/>
      <c r="EZ281" s="57"/>
      <c r="FA281" s="57"/>
      <c r="FB281" s="57"/>
    </row>
    <row r="282" spans="1:158" s="60" customFormat="1" ht="15" x14ac:dyDescent="0.25">
      <c r="A282" s="57"/>
      <c r="B282" s="128">
        <v>131020202030605</v>
      </c>
      <c r="C282" s="21" t="s">
        <v>89</v>
      </c>
      <c r="D282" s="50" t="s">
        <v>451</v>
      </c>
      <c r="E282" s="125">
        <f>1243252-1243252</f>
        <v>0</v>
      </c>
      <c r="F282" s="33">
        <v>0</v>
      </c>
      <c r="G282" s="33">
        <v>0</v>
      </c>
      <c r="H282" s="33">
        <v>0</v>
      </c>
      <c r="I282" s="33">
        <v>0</v>
      </c>
      <c r="J282" s="122">
        <v>0</v>
      </c>
      <c r="K282" s="122">
        <v>0</v>
      </c>
      <c r="L282" s="122">
        <v>0</v>
      </c>
      <c r="M282" s="122">
        <v>0</v>
      </c>
      <c r="N282" s="33">
        <v>0</v>
      </c>
      <c r="O282" s="33">
        <v>0</v>
      </c>
      <c r="P282" s="33">
        <v>0</v>
      </c>
      <c r="Q282" s="33">
        <v>0</v>
      </c>
      <c r="R282" s="33">
        <f t="shared" si="117"/>
        <v>0</v>
      </c>
      <c r="S282" s="33">
        <f t="shared" si="122"/>
        <v>0</v>
      </c>
      <c r="T282" s="33">
        <f t="shared" si="118"/>
        <v>0</v>
      </c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  <c r="AJ282" s="57"/>
      <c r="AK282" s="57"/>
      <c r="AL282" s="57"/>
      <c r="AM282" s="57"/>
      <c r="AN282" s="57"/>
      <c r="AO282" s="57"/>
      <c r="AP282" s="57"/>
      <c r="AQ282" s="57"/>
      <c r="AR282" s="57"/>
      <c r="AS282" s="57"/>
      <c r="AT282" s="57"/>
      <c r="AU282" s="57"/>
      <c r="AV282" s="57"/>
      <c r="AW282" s="57"/>
      <c r="AX282" s="57"/>
      <c r="AY282" s="57"/>
      <c r="AZ282" s="57"/>
      <c r="BA282" s="57"/>
      <c r="BB282" s="57"/>
      <c r="BC282" s="57"/>
      <c r="BD282" s="57"/>
      <c r="BE282" s="57"/>
      <c r="BF282" s="57"/>
      <c r="BG282" s="57"/>
      <c r="BH282" s="57"/>
      <c r="BI282" s="57"/>
      <c r="BJ282" s="57"/>
      <c r="BK282" s="57"/>
      <c r="BL282" s="57"/>
      <c r="BM282" s="57"/>
      <c r="BN282" s="57"/>
      <c r="BO282" s="57"/>
      <c r="BP282" s="57"/>
      <c r="BQ282" s="57"/>
      <c r="BR282" s="57"/>
      <c r="BS282" s="57"/>
      <c r="BT282" s="57"/>
      <c r="BU282" s="57"/>
      <c r="BV282" s="57"/>
      <c r="BW282" s="57"/>
      <c r="BX282" s="57"/>
      <c r="BY282" s="57"/>
      <c r="BZ282" s="57"/>
      <c r="CA282" s="57"/>
      <c r="CB282" s="57"/>
      <c r="CC282" s="57"/>
      <c r="CD282" s="57"/>
      <c r="CE282" s="57"/>
      <c r="CF282" s="57"/>
      <c r="CG282" s="57"/>
      <c r="CH282" s="57"/>
      <c r="CI282" s="57"/>
      <c r="CJ282" s="57"/>
      <c r="CK282" s="57"/>
      <c r="CL282" s="57"/>
      <c r="CM282" s="57"/>
      <c r="CN282" s="57"/>
      <c r="CO282" s="57"/>
      <c r="CP282" s="57"/>
      <c r="CQ282" s="57"/>
      <c r="CR282" s="57"/>
      <c r="CS282" s="57"/>
      <c r="CT282" s="57"/>
      <c r="CU282" s="57"/>
      <c r="CV282" s="57"/>
      <c r="CW282" s="57"/>
      <c r="CX282" s="57"/>
      <c r="CY282" s="57"/>
      <c r="CZ282" s="57"/>
      <c r="DA282" s="57"/>
      <c r="DB282" s="57"/>
      <c r="DC282" s="57"/>
      <c r="DD282" s="57"/>
      <c r="DE282" s="57"/>
      <c r="DF282" s="57"/>
      <c r="DG282" s="57"/>
      <c r="DH282" s="57"/>
      <c r="DI282" s="57"/>
      <c r="DJ282" s="57"/>
      <c r="DK282" s="57"/>
      <c r="DL282" s="57"/>
      <c r="DM282" s="57"/>
      <c r="DN282" s="57"/>
      <c r="DO282" s="57"/>
      <c r="DP282" s="57"/>
      <c r="DQ282" s="57"/>
      <c r="DR282" s="57"/>
      <c r="DS282" s="57"/>
      <c r="DT282" s="57"/>
      <c r="DU282" s="57"/>
      <c r="DV282" s="57"/>
      <c r="DW282" s="57"/>
      <c r="DX282" s="57"/>
      <c r="DY282" s="57"/>
      <c r="DZ282" s="57"/>
      <c r="EA282" s="57"/>
      <c r="EB282" s="57"/>
      <c r="EC282" s="57"/>
      <c r="ED282" s="57"/>
      <c r="EE282" s="57"/>
      <c r="EF282" s="57"/>
      <c r="EG282" s="57"/>
      <c r="EH282" s="57"/>
      <c r="EI282" s="57"/>
      <c r="EJ282" s="57"/>
      <c r="EK282" s="57"/>
      <c r="EL282" s="57"/>
      <c r="EM282" s="57"/>
      <c r="EN282" s="57"/>
      <c r="EO282" s="57"/>
      <c r="EP282" s="57"/>
      <c r="EQ282" s="57"/>
      <c r="ER282" s="57"/>
      <c r="ES282" s="57"/>
      <c r="ET282" s="57"/>
      <c r="EU282" s="57"/>
      <c r="EV282" s="57"/>
      <c r="EW282" s="57"/>
      <c r="EX282" s="57"/>
      <c r="EY282" s="57"/>
      <c r="EZ282" s="57"/>
      <c r="FA282" s="57"/>
      <c r="FB282" s="57"/>
    </row>
    <row r="283" spans="1:158" s="60" customFormat="1" ht="15" x14ac:dyDescent="0.25">
      <c r="A283" s="57"/>
      <c r="B283" s="128">
        <v>131020202030611</v>
      </c>
      <c r="C283" s="21" t="s">
        <v>89</v>
      </c>
      <c r="D283" s="50" t="s">
        <v>452</v>
      </c>
      <c r="E283" s="125">
        <f>11153800-1153800</f>
        <v>10000000</v>
      </c>
      <c r="F283" s="33">
        <v>0</v>
      </c>
      <c r="G283" s="33">
        <v>0</v>
      </c>
      <c r="H283" s="33">
        <v>0</v>
      </c>
      <c r="I283" s="33">
        <v>0</v>
      </c>
      <c r="J283" s="122">
        <v>785400</v>
      </c>
      <c r="K283" s="122">
        <v>0</v>
      </c>
      <c r="L283" s="123">
        <v>0</v>
      </c>
      <c r="M283" s="33">
        <v>1523200</v>
      </c>
      <c r="N283" s="33">
        <v>0</v>
      </c>
      <c r="O283" s="33">
        <v>261800</v>
      </c>
      <c r="P283" s="33">
        <v>523600</v>
      </c>
      <c r="Q283" s="33">
        <v>6906000</v>
      </c>
      <c r="R283" s="33">
        <f t="shared" si="117"/>
        <v>10000000</v>
      </c>
      <c r="S283" s="33">
        <f t="shared" si="122"/>
        <v>0</v>
      </c>
      <c r="T283" s="33">
        <f t="shared" si="118"/>
        <v>10000000</v>
      </c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  <c r="AH283" s="57"/>
      <c r="AI283" s="57"/>
      <c r="AJ283" s="57"/>
      <c r="AK283" s="57"/>
      <c r="AL283" s="57"/>
      <c r="AM283" s="57"/>
      <c r="AN283" s="57"/>
      <c r="AO283" s="57"/>
      <c r="AP283" s="57"/>
      <c r="AQ283" s="57"/>
      <c r="AR283" s="57"/>
      <c r="AS283" s="57"/>
      <c r="AT283" s="57"/>
      <c r="AU283" s="57"/>
      <c r="AV283" s="57"/>
      <c r="AW283" s="57"/>
      <c r="AX283" s="57"/>
      <c r="AY283" s="57"/>
      <c r="AZ283" s="57"/>
      <c r="BA283" s="57"/>
      <c r="BB283" s="57"/>
      <c r="BC283" s="57"/>
      <c r="BD283" s="57"/>
      <c r="BE283" s="57"/>
      <c r="BF283" s="57"/>
      <c r="BG283" s="57"/>
      <c r="BH283" s="57"/>
      <c r="BI283" s="57"/>
      <c r="BJ283" s="57"/>
      <c r="BK283" s="57"/>
      <c r="BL283" s="57"/>
      <c r="BM283" s="57"/>
      <c r="BN283" s="57"/>
      <c r="BO283" s="57"/>
      <c r="BP283" s="57"/>
      <c r="BQ283" s="57"/>
      <c r="BR283" s="57"/>
      <c r="BS283" s="57"/>
      <c r="BT283" s="57"/>
      <c r="BU283" s="57"/>
      <c r="BV283" s="57"/>
      <c r="BW283" s="57"/>
      <c r="BX283" s="57"/>
      <c r="BY283" s="57"/>
      <c r="BZ283" s="57"/>
      <c r="CA283" s="57"/>
      <c r="CB283" s="57"/>
      <c r="CC283" s="57"/>
      <c r="CD283" s="57"/>
      <c r="CE283" s="57"/>
      <c r="CF283" s="57"/>
      <c r="CG283" s="57"/>
      <c r="CH283" s="57"/>
      <c r="CI283" s="57"/>
      <c r="CJ283" s="57"/>
      <c r="CK283" s="57"/>
      <c r="CL283" s="57"/>
      <c r="CM283" s="57"/>
      <c r="CN283" s="57"/>
      <c r="CO283" s="57"/>
      <c r="CP283" s="57"/>
      <c r="CQ283" s="57"/>
      <c r="CR283" s="57"/>
      <c r="CS283" s="57"/>
      <c r="CT283" s="57"/>
      <c r="CU283" s="57"/>
      <c r="CV283" s="57"/>
      <c r="CW283" s="57"/>
      <c r="CX283" s="57"/>
      <c r="CY283" s="57"/>
      <c r="CZ283" s="57"/>
      <c r="DA283" s="57"/>
      <c r="DB283" s="57"/>
      <c r="DC283" s="57"/>
      <c r="DD283" s="57"/>
      <c r="DE283" s="57"/>
      <c r="DF283" s="57"/>
      <c r="DG283" s="57"/>
      <c r="DH283" s="57"/>
      <c r="DI283" s="57"/>
      <c r="DJ283" s="57"/>
      <c r="DK283" s="57"/>
      <c r="DL283" s="57"/>
      <c r="DM283" s="57"/>
      <c r="DN283" s="57"/>
      <c r="DO283" s="57"/>
      <c r="DP283" s="57"/>
      <c r="DQ283" s="57"/>
      <c r="DR283" s="57"/>
      <c r="DS283" s="57"/>
      <c r="DT283" s="57"/>
      <c r="DU283" s="57"/>
      <c r="DV283" s="57"/>
      <c r="DW283" s="57"/>
      <c r="DX283" s="57"/>
      <c r="DY283" s="57"/>
      <c r="DZ283" s="57"/>
      <c r="EA283" s="57"/>
      <c r="EB283" s="57"/>
      <c r="EC283" s="57"/>
      <c r="ED283" s="57"/>
      <c r="EE283" s="57"/>
      <c r="EF283" s="57"/>
      <c r="EG283" s="57"/>
      <c r="EH283" s="57"/>
      <c r="EI283" s="57"/>
      <c r="EJ283" s="57"/>
      <c r="EK283" s="57"/>
      <c r="EL283" s="57"/>
      <c r="EM283" s="57"/>
      <c r="EN283" s="57"/>
      <c r="EO283" s="57"/>
      <c r="EP283" s="57"/>
      <c r="EQ283" s="57"/>
      <c r="ER283" s="57"/>
      <c r="ES283" s="57"/>
      <c r="ET283" s="57"/>
      <c r="EU283" s="57"/>
      <c r="EV283" s="57"/>
      <c r="EW283" s="57"/>
      <c r="EX283" s="57"/>
      <c r="EY283" s="57"/>
      <c r="EZ283" s="57"/>
      <c r="FA283" s="57"/>
      <c r="FB283" s="57"/>
    </row>
    <row r="284" spans="1:158" s="60" customFormat="1" ht="15" x14ac:dyDescent="0.25">
      <c r="A284" s="57"/>
      <c r="B284" s="128">
        <v>131020202030612</v>
      </c>
      <c r="C284" s="21" t="s">
        <v>89</v>
      </c>
      <c r="D284" s="50" t="s">
        <v>453</v>
      </c>
      <c r="E284" s="125">
        <v>450000000</v>
      </c>
      <c r="F284" s="33">
        <v>0</v>
      </c>
      <c r="G284" s="33">
        <v>0</v>
      </c>
      <c r="H284" s="33">
        <v>0</v>
      </c>
      <c r="I284" s="33">
        <v>0</v>
      </c>
      <c r="J284" s="122">
        <v>0</v>
      </c>
      <c r="K284" s="122">
        <v>0</v>
      </c>
      <c r="L284" s="123">
        <v>0</v>
      </c>
      <c r="M284" s="33">
        <v>0</v>
      </c>
      <c r="N284" s="33">
        <v>450000000</v>
      </c>
      <c r="O284" s="33">
        <v>0</v>
      </c>
      <c r="P284" s="33">
        <v>0</v>
      </c>
      <c r="Q284" s="33">
        <v>0</v>
      </c>
      <c r="R284" s="33">
        <f t="shared" si="117"/>
        <v>450000000</v>
      </c>
      <c r="S284" s="33">
        <f t="shared" si="122"/>
        <v>0</v>
      </c>
      <c r="T284" s="33">
        <f t="shared" si="118"/>
        <v>450000000</v>
      </c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  <c r="AH284" s="57"/>
      <c r="AI284" s="57"/>
      <c r="AJ284" s="57"/>
      <c r="AK284" s="57"/>
      <c r="AL284" s="57"/>
      <c r="AM284" s="57"/>
      <c r="AN284" s="57"/>
      <c r="AO284" s="57"/>
      <c r="AP284" s="57"/>
      <c r="AQ284" s="57"/>
      <c r="AR284" s="57"/>
      <c r="AS284" s="57"/>
      <c r="AT284" s="57"/>
      <c r="AU284" s="57"/>
      <c r="AV284" s="57"/>
      <c r="AW284" s="57"/>
      <c r="AX284" s="57"/>
      <c r="AY284" s="57"/>
      <c r="AZ284" s="57"/>
      <c r="BA284" s="57"/>
      <c r="BB284" s="57"/>
      <c r="BC284" s="57"/>
      <c r="BD284" s="57"/>
      <c r="BE284" s="57"/>
      <c r="BF284" s="57"/>
      <c r="BG284" s="57"/>
      <c r="BH284" s="57"/>
      <c r="BI284" s="57"/>
      <c r="BJ284" s="57"/>
      <c r="BK284" s="57"/>
      <c r="BL284" s="57"/>
      <c r="BM284" s="57"/>
      <c r="BN284" s="57"/>
      <c r="BO284" s="57"/>
      <c r="BP284" s="57"/>
      <c r="BQ284" s="57"/>
      <c r="BR284" s="57"/>
      <c r="BS284" s="57"/>
      <c r="BT284" s="57"/>
      <c r="BU284" s="57"/>
      <c r="BV284" s="57"/>
      <c r="BW284" s="57"/>
      <c r="BX284" s="57"/>
      <c r="BY284" s="57"/>
      <c r="BZ284" s="57"/>
      <c r="CA284" s="57"/>
      <c r="CB284" s="57"/>
      <c r="CC284" s="57"/>
      <c r="CD284" s="57"/>
      <c r="CE284" s="57"/>
      <c r="CF284" s="57"/>
      <c r="CG284" s="57"/>
      <c r="CH284" s="57"/>
      <c r="CI284" s="57"/>
      <c r="CJ284" s="57"/>
      <c r="CK284" s="57"/>
      <c r="CL284" s="57"/>
      <c r="CM284" s="57"/>
      <c r="CN284" s="57"/>
      <c r="CO284" s="57"/>
      <c r="CP284" s="57"/>
      <c r="CQ284" s="57"/>
      <c r="CR284" s="57"/>
      <c r="CS284" s="57"/>
      <c r="CT284" s="57"/>
      <c r="CU284" s="57"/>
      <c r="CV284" s="57"/>
      <c r="CW284" s="57"/>
      <c r="CX284" s="57"/>
      <c r="CY284" s="57"/>
      <c r="CZ284" s="57"/>
      <c r="DA284" s="57"/>
      <c r="DB284" s="57"/>
      <c r="DC284" s="57"/>
      <c r="DD284" s="57"/>
      <c r="DE284" s="57"/>
      <c r="DF284" s="57"/>
      <c r="DG284" s="57"/>
      <c r="DH284" s="57"/>
      <c r="DI284" s="57"/>
      <c r="DJ284" s="57"/>
      <c r="DK284" s="57"/>
      <c r="DL284" s="57"/>
      <c r="DM284" s="57"/>
      <c r="DN284" s="57"/>
      <c r="DO284" s="57"/>
      <c r="DP284" s="57"/>
      <c r="DQ284" s="57"/>
      <c r="DR284" s="57"/>
      <c r="DS284" s="57"/>
      <c r="DT284" s="57"/>
      <c r="DU284" s="57"/>
      <c r="DV284" s="57"/>
      <c r="DW284" s="57"/>
      <c r="DX284" s="57"/>
      <c r="DY284" s="57"/>
      <c r="DZ284" s="57"/>
      <c r="EA284" s="57"/>
      <c r="EB284" s="57"/>
      <c r="EC284" s="57"/>
      <c r="ED284" s="57"/>
      <c r="EE284" s="57"/>
      <c r="EF284" s="57"/>
      <c r="EG284" s="57"/>
      <c r="EH284" s="57"/>
      <c r="EI284" s="57"/>
      <c r="EJ284" s="57"/>
      <c r="EK284" s="57"/>
      <c r="EL284" s="57"/>
      <c r="EM284" s="57"/>
      <c r="EN284" s="57"/>
      <c r="EO284" s="57"/>
      <c r="EP284" s="57"/>
      <c r="EQ284" s="57"/>
      <c r="ER284" s="57"/>
      <c r="ES284" s="57"/>
      <c r="ET284" s="57"/>
      <c r="EU284" s="57"/>
      <c r="EV284" s="57"/>
      <c r="EW284" s="57"/>
      <c r="EX284" s="57"/>
      <c r="EY284" s="57"/>
      <c r="EZ284" s="57"/>
      <c r="FA284" s="57"/>
      <c r="FB284" s="57"/>
    </row>
    <row r="285" spans="1:158" s="139" customFormat="1" ht="15" x14ac:dyDescent="0.25">
      <c r="A285" s="56"/>
      <c r="B285" s="137">
        <v>1310202020307</v>
      </c>
      <c r="C285" s="138" t="s">
        <v>89</v>
      </c>
      <c r="D285" s="124" t="s">
        <v>454</v>
      </c>
      <c r="E285" s="62">
        <f>+E286</f>
        <v>0</v>
      </c>
      <c r="F285" s="62">
        <f t="shared" ref="F285:R285" si="143">+F286</f>
        <v>0</v>
      </c>
      <c r="G285" s="62">
        <f t="shared" si="143"/>
        <v>0</v>
      </c>
      <c r="H285" s="62">
        <f t="shared" si="143"/>
        <v>0</v>
      </c>
      <c r="I285" s="62">
        <f t="shared" si="143"/>
        <v>0</v>
      </c>
      <c r="J285" s="62">
        <f t="shared" si="143"/>
        <v>0</v>
      </c>
      <c r="K285" s="62">
        <f t="shared" si="143"/>
        <v>0</v>
      </c>
      <c r="L285" s="62">
        <f t="shared" si="143"/>
        <v>0</v>
      </c>
      <c r="M285" s="62">
        <f t="shared" si="143"/>
        <v>0</v>
      </c>
      <c r="N285" s="62">
        <f t="shared" si="143"/>
        <v>0</v>
      </c>
      <c r="O285" s="62">
        <f t="shared" si="143"/>
        <v>0</v>
      </c>
      <c r="P285" s="62">
        <v>0</v>
      </c>
      <c r="Q285" s="62">
        <f t="shared" si="143"/>
        <v>0</v>
      </c>
      <c r="R285" s="62">
        <f t="shared" si="143"/>
        <v>0</v>
      </c>
      <c r="S285" s="25">
        <f t="shared" ref="S285" si="144">+E285-R285</f>
        <v>0</v>
      </c>
      <c r="T285" s="25">
        <f t="shared" ref="T285" si="145">+R285+S285</f>
        <v>0</v>
      </c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56"/>
      <c r="AR285" s="56"/>
      <c r="AS285" s="56"/>
      <c r="AT285" s="56"/>
      <c r="AU285" s="56"/>
      <c r="AV285" s="56"/>
      <c r="AW285" s="56"/>
      <c r="AX285" s="56"/>
      <c r="AY285" s="56"/>
      <c r="AZ285" s="56"/>
      <c r="BA285" s="56"/>
      <c r="BB285" s="56"/>
      <c r="BC285" s="56"/>
      <c r="BD285" s="56"/>
      <c r="BE285" s="56"/>
      <c r="BF285" s="56"/>
      <c r="BG285" s="56"/>
      <c r="BH285" s="56"/>
      <c r="BI285" s="56"/>
      <c r="BJ285" s="56"/>
      <c r="BK285" s="56"/>
      <c r="BL285" s="56"/>
      <c r="BM285" s="56"/>
      <c r="BN285" s="56"/>
      <c r="BO285" s="56"/>
      <c r="BP285" s="56"/>
      <c r="BQ285" s="56"/>
      <c r="BR285" s="56"/>
      <c r="BS285" s="56"/>
      <c r="BT285" s="56"/>
      <c r="BU285" s="56"/>
      <c r="BV285" s="56"/>
      <c r="BW285" s="56"/>
      <c r="BX285" s="56"/>
      <c r="BY285" s="56"/>
      <c r="BZ285" s="56"/>
      <c r="CA285" s="56"/>
      <c r="CB285" s="56"/>
      <c r="CC285" s="56"/>
      <c r="CD285" s="56"/>
      <c r="CE285" s="56"/>
      <c r="CF285" s="56"/>
      <c r="CG285" s="56"/>
      <c r="CH285" s="56"/>
      <c r="CI285" s="56"/>
      <c r="CJ285" s="56"/>
      <c r="CK285" s="56"/>
      <c r="CL285" s="56"/>
      <c r="CM285" s="56"/>
      <c r="CN285" s="56"/>
      <c r="CO285" s="56"/>
      <c r="CP285" s="56"/>
      <c r="CQ285" s="56"/>
      <c r="CR285" s="56"/>
      <c r="CS285" s="56"/>
      <c r="CT285" s="56"/>
      <c r="CU285" s="56"/>
      <c r="CV285" s="56"/>
      <c r="CW285" s="56"/>
      <c r="CX285" s="56"/>
      <c r="CY285" s="56"/>
      <c r="CZ285" s="56"/>
      <c r="DA285" s="56"/>
      <c r="DB285" s="56"/>
      <c r="DC285" s="56"/>
      <c r="DD285" s="56"/>
      <c r="DE285" s="56"/>
      <c r="DF285" s="56"/>
      <c r="DG285" s="56"/>
      <c r="DH285" s="56"/>
      <c r="DI285" s="56"/>
      <c r="DJ285" s="56"/>
      <c r="DK285" s="56"/>
      <c r="DL285" s="56"/>
      <c r="DM285" s="56"/>
      <c r="DN285" s="56"/>
      <c r="DO285" s="56"/>
      <c r="DP285" s="56"/>
      <c r="DQ285" s="56"/>
      <c r="DR285" s="56"/>
      <c r="DS285" s="56"/>
      <c r="DT285" s="56"/>
      <c r="DU285" s="56"/>
      <c r="DV285" s="56"/>
      <c r="DW285" s="56"/>
      <c r="DX285" s="56"/>
      <c r="DY285" s="56"/>
      <c r="DZ285" s="56"/>
      <c r="EA285" s="56"/>
      <c r="EB285" s="56"/>
      <c r="EC285" s="56"/>
      <c r="ED285" s="56"/>
      <c r="EE285" s="56"/>
      <c r="EF285" s="56"/>
      <c r="EG285" s="56"/>
      <c r="EH285" s="56"/>
      <c r="EI285" s="56"/>
      <c r="EJ285" s="56"/>
      <c r="EK285" s="56"/>
      <c r="EL285" s="56"/>
      <c r="EM285" s="56"/>
      <c r="EN285" s="56"/>
      <c r="EO285" s="56"/>
      <c r="EP285" s="56"/>
      <c r="EQ285" s="56"/>
      <c r="ER285" s="56"/>
      <c r="ES285" s="56"/>
      <c r="ET285" s="56"/>
      <c r="EU285" s="56"/>
      <c r="EV285" s="56"/>
      <c r="EW285" s="56"/>
      <c r="EX285" s="56"/>
      <c r="EY285" s="56"/>
      <c r="EZ285" s="56"/>
      <c r="FA285" s="56"/>
      <c r="FB285" s="56"/>
    </row>
    <row r="286" spans="1:158" s="60" customFormat="1" ht="15" x14ac:dyDescent="0.25">
      <c r="A286" s="57"/>
      <c r="B286" s="128">
        <v>131020202030702</v>
      </c>
      <c r="C286" s="21" t="s">
        <v>89</v>
      </c>
      <c r="D286" s="50" t="s">
        <v>455</v>
      </c>
      <c r="E286" s="125">
        <f>1817052-1817052</f>
        <v>0</v>
      </c>
      <c r="F286" s="33">
        <v>0</v>
      </c>
      <c r="G286" s="33">
        <v>0</v>
      </c>
      <c r="H286" s="33">
        <v>0</v>
      </c>
      <c r="I286" s="33">
        <v>0</v>
      </c>
      <c r="J286" s="122">
        <v>0</v>
      </c>
      <c r="K286" s="122">
        <v>0</v>
      </c>
      <c r="L286" s="122">
        <v>0</v>
      </c>
      <c r="M286" s="122">
        <v>0</v>
      </c>
      <c r="N286" s="33">
        <v>0</v>
      </c>
      <c r="O286" s="33">
        <v>0</v>
      </c>
      <c r="P286" s="33">
        <v>0</v>
      </c>
      <c r="Q286" s="33">
        <v>0</v>
      </c>
      <c r="R286" s="33">
        <f t="shared" si="117"/>
        <v>0</v>
      </c>
      <c r="S286" s="33">
        <f t="shared" si="122"/>
        <v>0</v>
      </c>
      <c r="T286" s="33">
        <f t="shared" si="118"/>
        <v>0</v>
      </c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  <c r="AH286" s="57"/>
      <c r="AI286" s="57"/>
      <c r="AJ286" s="57"/>
      <c r="AK286" s="57"/>
      <c r="AL286" s="57"/>
      <c r="AM286" s="57"/>
      <c r="AN286" s="57"/>
      <c r="AO286" s="57"/>
      <c r="AP286" s="57"/>
      <c r="AQ286" s="57"/>
      <c r="AR286" s="57"/>
      <c r="AS286" s="57"/>
      <c r="AT286" s="57"/>
      <c r="AU286" s="57"/>
      <c r="AV286" s="57"/>
      <c r="AW286" s="57"/>
      <c r="AX286" s="57"/>
      <c r="AY286" s="57"/>
      <c r="AZ286" s="57"/>
      <c r="BA286" s="57"/>
      <c r="BB286" s="57"/>
      <c r="BC286" s="57"/>
      <c r="BD286" s="57"/>
      <c r="BE286" s="57"/>
      <c r="BF286" s="57"/>
      <c r="BG286" s="57"/>
      <c r="BH286" s="57"/>
      <c r="BI286" s="57"/>
      <c r="BJ286" s="57"/>
      <c r="BK286" s="57"/>
      <c r="BL286" s="57"/>
      <c r="BM286" s="57"/>
      <c r="BN286" s="57"/>
      <c r="BO286" s="57"/>
      <c r="BP286" s="57"/>
      <c r="BQ286" s="57"/>
      <c r="BR286" s="57"/>
      <c r="BS286" s="57"/>
      <c r="BT286" s="57"/>
      <c r="BU286" s="57"/>
      <c r="BV286" s="57"/>
      <c r="BW286" s="57"/>
      <c r="BX286" s="57"/>
      <c r="BY286" s="57"/>
      <c r="BZ286" s="57"/>
      <c r="CA286" s="57"/>
      <c r="CB286" s="57"/>
      <c r="CC286" s="57"/>
      <c r="CD286" s="57"/>
      <c r="CE286" s="57"/>
      <c r="CF286" s="57"/>
      <c r="CG286" s="57"/>
      <c r="CH286" s="57"/>
      <c r="CI286" s="57"/>
      <c r="CJ286" s="57"/>
      <c r="CK286" s="57"/>
      <c r="CL286" s="57"/>
      <c r="CM286" s="57"/>
      <c r="CN286" s="57"/>
      <c r="CO286" s="57"/>
      <c r="CP286" s="57"/>
      <c r="CQ286" s="57"/>
      <c r="CR286" s="57"/>
      <c r="CS286" s="57"/>
      <c r="CT286" s="57"/>
      <c r="CU286" s="57"/>
      <c r="CV286" s="57"/>
      <c r="CW286" s="57"/>
      <c r="CX286" s="57"/>
      <c r="CY286" s="57"/>
      <c r="CZ286" s="57"/>
      <c r="DA286" s="57"/>
      <c r="DB286" s="57"/>
      <c r="DC286" s="57"/>
      <c r="DD286" s="57"/>
      <c r="DE286" s="57"/>
      <c r="DF286" s="57"/>
      <c r="DG286" s="57"/>
      <c r="DH286" s="57"/>
      <c r="DI286" s="57"/>
      <c r="DJ286" s="57"/>
      <c r="DK286" s="57"/>
      <c r="DL286" s="57"/>
      <c r="DM286" s="57"/>
      <c r="DN286" s="57"/>
      <c r="DO286" s="57"/>
      <c r="DP286" s="57"/>
      <c r="DQ286" s="57"/>
      <c r="DR286" s="57"/>
      <c r="DS286" s="57"/>
      <c r="DT286" s="57"/>
      <c r="DU286" s="57"/>
      <c r="DV286" s="57"/>
      <c r="DW286" s="57"/>
      <c r="DX286" s="57"/>
      <c r="DY286" s="57"/>
      <c r="DZ286" s="57"/>
      <c r="EA286" s="57"/>
      <c r="EB286" s="57"/>
      <c r="EC286" s="57"/>
      <c r="ED286" s="57"/>
      <c r="EE286" s="57"/>
      <c r="EF286" s="57"/>
      <c r="EG286" s="57"/>
      <c r="EH286" s="57"/>
      <c r="EI286" s="57"/>
      <c r="EJ286" s="57"/>
      <c r="EK286" s="57"/>
      <c r="EL286" s="57"/>
      <c r="EM286" s="57"/>
      <c r="EN286" s="57"/>
      <c r="EO286" s="57"/>
      <c r="EP286" s="57"/>
      <c r="EQ286" s="57"/>
      <c r="ER286" s="57"/>
      <c r="ES286" s="57"/>
      <c r="ET286" s="57"/>
      <c r="EU286" s="57"/>
      <c r="EV286" s="57"/>
      <c r="EW286" s="57"/>
      <c r="EX286" s="57"/>
      <c r="EY286" s="57"/>
      <c r="EZ286" s="57"/>
      <c r="FA286" s="57"/>
      <c r="FB286" s="57"/>
    </row>
    <row r="287" spans="1:158" s="139" customFormat="1" ht="15" x14ac:dyDescent="0.25">
      <c r="A287" s="56"/>
      <c r="B287" s="137">
        <v>13102020204</v>
      </c>
      <c r="C287" s="140" t="s">
        <v>89</v>
      </c>
      <c r="D287" s="124" t="s">
        <v>115</v>
      </c>
      <c r="E287" s="62">
        <f>+E288</f>
        <v>18224860</v>
      </c>
      <c r="F287" s="62">
        <f t="shared" ref="F287:L287" si="146">+F288</f>
        <v>11338277</v>
      </c>
      <c r="G287" s="62">
        <f t="shared" si="146"/>
        <v>6886583</v>
      </c>
      <c r="H287" s="62">
        <f t="shared" si="146"/>
        <v>0</v>
      </c>
      <c r="I287" s="62">
        <f t="shared" si="146"/>
        <v>0</v>
      </c>
      <c r="J287" s="62">
        <f t="shared" si="146"/>
        <v>0</v>
      </c>
      <c r="K287" s="62">
        <f t="shared" si="146"/>
        <v>0</v>
      </c>
      <c r="L287" s="62">
        <f t="shared" si="146"/>
        <v>0</v>
      </c>
      <c r="M287" s="62">
        <f t="shared" ref="M287" si="147">+M288</f>
        <v>0</v>
      </c>
      <c r="N287" s="62">
        <f t="shared" ref="N287" si="148">+N288</f>
        <v>0</v>
      </c>
      <c r="O287" s="62">
        <f t="shared" ref="O287" si="149">+O288</f>
        <v>0</v>
      </c>
      <c r="P287" s="62">
        <f t="shared" ref="P287" si="150">+P288</f>
        <v>0</v>
      </c>
      <c r="Q287" s="62">
        <f t="shared" ref="Q287" si="151">+Q288</f>
        <v>0</v>
      </c>
      <c r="R287" s="62">
        <f t="shared" ref="R287" si="152">+R288</f>
        <v>18224860</v>
      </c>
      <c r="S287" s="25">
        <f t="shared" si="122"/>
        <v>0</v>
      </c>
      <c r="T287" s="25">
        <f t="shared" si="118"/>
        <v>18224860</v>
      </c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56"/>
      <c r="AR287" s="56"/>
      <c r="AS287" s="56"/>
      <c r="AT287" s="56"/>
      <c r="AU287" s="56"/>
      <c r="AV287" s="56"/>
      <c r="AW287" s="56"/>
      <c r="AX287" s="56"/>
      <c r="AY287" s="56"/>
      <c r="AZ287" s="56"/>
      <c r="BA287" s="56"/>
      <c r="BB287" s="56"/>
      <c r="BC287" s="56"/>
      <c r="BD287" s="56"/>
      <c r="BE287" s="56"/>
      <c r="BF287" s="56"/>
      <c r="BG287" s="56"/>
      <c r="BH287" s="56"/>
      <c r="BI287" s="56"/>
      <c r="BJ287" s="56"/>
      <c r="BK287" s="56"/>
      <c r="BL287" s="56"/>
      <c r="BM287" s="56"/>
      <c r="BN287" s="56"/>
      <c r="BO287" s="56"/>
      <c r="BP287" s="56"/>
      <c r="BQ287" s="56"/>
      <c r="BR287" s="56"/>
      <c r="BS287" s="56"/>
      <c r="BT287" s="56"/>
      <c r="BU287" s="56"/>
      <c r="BV287" s="56"/>
      <c r="BW287" s="56"/>
      <c r="BX287" s="56"/>
      <c r="BY287" s="56"/>
      <c r="BZ287" s="56"/>
      <c r="CA287" s="56"/>
      <c r="CB287" s="56"/>
      <c r="CC287" s="56"/>
      <c r="CD287" s="56"/>
      <c r="CE287" s="56"/>
      <c r="CF287" s="56"/>
      <c r="CG287" s="56"/>
      <c r="CH287" s="56"/>
      <c r="CI287" s="56"/>
      <c r="CJ287" s="56"/>
      <c r="CK287" s="56"/>
      <c r="CL287" s="56"/>
      <c r="CM287" s="56"/>
      <c r="CN287" s="56"/>
      <c r="CO287" s="56"/>
      <c r="CP287" s="56"/>
      <c r="CQ287" s="56"/>
      <c r="CR287" s="56"/>
      <c r="CS287" s="56"/>
      <c r="CT287" s="56"/>
      <c r="CU287" s="56"/>
      <c r="CV287" s="56"/>
      <c r="CW287" s="56"/>
      <c r="CX287" s="56"/>
      <c r="CY287" s="56"/>
      <c r="CZ287" s="56"/>
      <c r="DA287" s="56"/>
      <c r="DB287" s="56"/>
      <c r="DC287" s="56"/>
      <c r="DD287" s="56"/>
      <c r="DE287" s="56"/>
      <c r="DF287" s="56"/>
      <c r="DG287" s="56"/>
      <c r="DH287" s="56"/>
      <c r="DI287" s="56"/>
      <c r="DJ287" s="56"/>
      <c r="DK287" s="56"/>
      <c r="DL287" s="56"/>
      <c r="DM287" s="56"/>
      <c r="DN287" s="56"/>
      <c r="DO287" s="56"/>
      <c r="DP287" s="56"/>
      <c r="DQ287" s="56"/>
      <c r="DR287" s="56"/>
      <c r="DS287" s="56"/>
      <c r="DT287" s="56"/>
      <c r="DU287" s="56"/>
      <c r="DV287" s="56"/>
      <c r="DW287" s="56"/>
      <c r="DX287" s="56"/>
      <c r="DY287" s="56"/>
      <c r="DZ287" s="56"/>
      <c r="EA287" s="56"/>
      <c r="EB287" s="56"/>
      <c r="EC287" s="56"/>
      <c r="ED287" s="56"/>
      <c r="EE287" s="56"/>
      <c r="EF287" s="56"/>
      <c r="EG287" s="56"/>
      <c r="EH287" s="56"/>
      <c r="EI287" s="56"/>
      <c r="EJ287" s="56"/>
      <c r="EK287" s="56"/>
      <c r="EL287" s="56"/>
      <c r="EM287" s="56"/>
      <c r="EN287" s="56"/>
      <c r="EO287" s="56"/>
      <c r="EP287" s="56"/>
      <c r="EQ287" s="56"/>
      <c r="ER287" s="56"/>
      <c r="ES287" s="56"/>
      <c r="ET287" s="56"/>
      <c r="EU287" s="56"/>
      <c r="EV287" s="56"/>
      <c r="EW287" s="56"/>
      <c r="EX287" s="56"/>
      <c r="EY287" s="56"/>
      <c r="EZ287" s="56"/>
      <c r="FA287" s="56"/>
      <c r="FB287" s="56"/>
    </row>
    <row r="288" spans="1:158" s="139" customFormat="1" ht="15" x14ac:dyDescent="0.25">
      <c r="A288" s="56"/>
      <c r="B288" s="137">
        <v>1310202020401</v>
      </c>
      <c r="C288" s="138" t="s">
        <v>89</v>
      </c>
      <c r="D288" s="124" t="s">
        <v>116</v>
      </c>
      <c r="E288" s="62">
        <f>+E289+E290+E291+E292</f>
        <v>18224860</v>
      </c>
      <c r="F288" s="62">
        <f t="shared" ref="F288:L288" si="153">+F289+F290+F291+F292</f>
        <v>11338277</v>
      </c>
      <c r="G288" s="62">
        <f t="shared" si="153"/>
        <v>6886583</v>
      </c>
      <c r="H288" s="62">
        <f t="shared" si="153"/>
        <v>0</v>
      </c>
      <c r="I288" s="62">
        <f t="shared" si="153"/>
        <v>0</v>
      </c>
      <c r="J288" s="62">
        <f t="shared" si="153"/>
        <v>0</v>
      </c>
      <c r="K288" s="62">
        <f t="shared" si="153"/>
        <v>0</v>
      </c>
      <c r="L288" s="62">
        <f t="shared" si="153"/>
        <v>0</v>
      </c>
      <c r="M288" s="62">
        <f t="shared" ref="M288" si="154">+M289+M290+M291+M292</f>
        <v>0</v>
      </c>
      <c r="N288" s="62">
        <f t="shared" ref="N288" si="155">+N289+N290+N291+N292</f>
        <v>0</v>
      </c>
      <c r="O288" s="62">
        <f t="shared" ref="O288" si="156">+O289+O290+O291+O292</f>
        <v>0</v>
      </c>
      <c r="P288" s="62">
        <f t="shared" ref="P288" si="157">+P289+P290+P291+P292</f>
        <v>0</v>
      </c>
      <c r="Q288" s="62">
        <f t="shared" ref="Q288" si="158">+Q289+Q290+Q291+Q292</f>
        <v>0</v>
      </c>
      <c r="R288" s="62">
        <f t="shared" ref="R288" si="159">+R289+R290+R291+R292</f>
        <v>18224860</v>
      </c>
      <c r="S288" s="25">
        <f t="shared" si="122"/>
        <v>0</v>
      </c>
      <c r="T288" s="25">
        <f t="shared" si="118"/>
        <v>18224860</v>
      </c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56"/>
      <c r="AR288" s="56"/>
      <c r="AS288" s="56"/>
      <c r="AT288" s="56"/>
      <c r="AU288" s="56"/>
      <c r="AV288" s="56"/>
      <c r="AW288" s="56"/>
      <c r="AX288" s="56"/>
      <c r="AY288" s="56"/>
      <c r="AZ288" s="56"/>
      <c r="BA288" s="56"/>
      <c r="BB288" s="56"/>
      <c r="BC288" s="56"/>
      <c r="BD288" s="56"/>
      <c r="BE288" s="56"/>
      <c r="BF288" s="56"/>
      <c r="BG288" s="56"/>
      <c r="BH288" s="56"/>
      <c r="BI288" s="56"/>
      <c r="BJ288" s="56"/>
      <c r="BK288" s="56"/>
      <c r="BL288" s="56"/>
      <c r="BM288" s="56"/>
      <c r="BN288" s="56"/>
      <c r="BO288" s="56"/>
      <c r="BP288" s="56"/>
      <c r="BQ288" s="56"/>
      <c r="BR288" s="56"/>
      <c r="BS288" s="56"/>
      <c r="BT288" s="56"/>
      <c r="BU288" s="56"/>
      <c r="BV288" s="56"/>
      <c r="BW288" s="56"/>
      <c r="BX288" s="56"/>
      <c r="BY288" s="56"/>
      <c r="BZ288" s="56"/>
      <c r="CA288" s="56"/>
      <c r="CB288" s="56"/>
      <c r="CC288" s="56"/>
      <c r="CD288" s="56"/>
      <c r="CE288" s="56"/>
      <c r="CF288" s="56"/>
      <c r="CG288" s="56"/>
      <c r="CH288" s="56"/>
      <c r="CI288" s="56"/>
      <c r="CJ288" s="56"/>
      <c r="CK288" s="56"/>
      <c r="CL288" s="56"/>
      <c r="CM288" s="56"/>
      <c r="CN288" s="56"/>
      <c r="CO288" s="56"/>
      <c r="CP288" s="56"/>
      <c r="CQ288" s="56"/>
      <c r="CR288" s="56"/>
      <c r="CS288" s="56"/>
      <c r="CT288" s="56"/>
      <c r="CU288" s="56"/>
      <c r="CV288" s="56"/>
      <c r="CW288" s="56"/>
      <c r="CX288" s="56"/>
      <c r="CY288" s="56"/>
      <c r="CZ288" s="56"/>
      <c r="DA288" s="56"/>
      <c r="DB288" s="56"/>
      <c r="DC288" s="56"/>
      <c r="DD288" s="56"/>
      <c r="DE288" s="56"/>
      <c r="DF288" s="56"/>
      <c r="DG288" s="56"/>
      <c r="DH288" s="56"/>
      <c r="DI288" s="56"/>
      <c r="DJ288" s="56"/>
      <c r="DK288" s="56"/>
      <c r="DL288" s="56"/>
      <c r="DM288" s="56"/>
      <c r="DN288" s="56"/>
      <c r="DO288" s="56"/>
      <c r="DP288" s="56"/>
      <c r="DQ288" s="56"/>
      <c r="DR288" s="56"/>
      <c r="DS288" s="56"/>
      <c r="DT288" s="56"/>
      <c r="DU288" s="56"/>
      <c r="DV288" s="56"/>
      <c r="DW288" s="56"/>
      <c r="DX288" s="56"/>
      <c r="DY288" s="56"/>
      <c r="DZ288" s="56"/>
      <c r="EA288" s="56"/>
      <c r="EB288" s="56"/>
      <c r="EC288" s="56"/>
      <c r="ED288" s="56"/>
      <c r="EE288" s="56"/>
      <c r="EF288" s="56"/>
      <c r="EG288" s="56"/>
      <c r="EH288" s="56"/>
      <c r="EI288" s="56"/>
      <c r="EJ288" s="56"/>
      <c r="EK288" s="56"/>
      <c r="EL288" s="56"/>
      <c r="EM288" s="56"/>
      <c r="EN288" s="56"/>
      <c r="EO288" s="56"/>
      <c r="EP288" s="56"/>
      <c r="EQ288" s="56"/>
      <c r="ER288" s="56"/>
      <c r="ES288" s="56"/>
      <c r="ET288" s="56"/>
      <c r="EU288" s="56"/>
      <c r="EV288" s="56"/>
      <c r="EW288" s="56"/>
      <c r="EX288" s="56"/>
      <c r="EY288" s="56"/>
      <c r="EZ288" s="56"/>
      <c r="FA288" s="56"/>
      <c r="FB288" s="56"/>
    </row>
    <row r="289" spans="1:158" s="60" customFormat="1" ht="15" x14ac:dyDescent="0.25">
      <c r="A289" s="57"/>
      <c r="B289" s="128">
        <v>131020202040101</v>
      </c>
      <c r="C289" s="21" t="s">
        <v>89</v>
      </c>
      <c r="D289" s="50" t="s">
        <v>32</v>
      </c>
      <c r="E289" s="125">
        <f>13640294-2520010</f>
        <v>11120284</v>
      </c>
      <c r="F289" s="125">
        <v>11120284</v>
      </c>
      <c r="G289" s="125">
        <v>0</v>
      </c>
      <c r="H289" s="125">
        <v>0</v>
      </c>
      <c r="I289" s="125">
        <v>0</v>
      </c>
      <c r="J289" s="125">
        <v>0</v>
      </c>
      <c r="K289" s="122">
        <v>0</v>
      </c>
      <c r="L289" s="122">
        <v>0</v>
      </c>
      <c r="M289" s="122">
        <v>0</v>
      </c>
      <c r="N289" s="33">
        <v>0</v>
      </c>
      <c r="O289" s="33">
        <v>0</v>
      </c>
      <c r="P289" s="33">
        <v>0</v>
      </c>
      <c r="Q289" s="33">
        <v>0</v>
      </c>
      <c r="R289" s="33">
        <f t="shared" si="117"/>
        <v>11120284</v>
      </c>
      <c r="S289" s="33">
        <f t="shared" si="122"/>
        <v>0</v>
      </c>
      <c r="T289" s="33">
        <f t="shared" si="118"/>
        <v>11120284</v>
      </c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  <c r="AH289" s="57"/>
      <c r="AI289" s="57"/>
      <c r="AJ289" s="57"/>
      <c r="AK289" s="57"/>
      <c r="AL289" s="57"/>
      <c r="AM289" s="57"/>
      <c r="AN289" s="57"/>
      <c r="AO289" s="57"/>
      <c r="AP289" s="57"/>
      <c r="AQ289" s="57"/>
      <c r="AR289" s="57"/>
      <c r="AS289" s="57"/>
      <c r="AT289" s="57"/>
      <c r="AU289" s="57"/>
      <c r="AV289" s="57"/>
      <c r="AW289" s="57"/>
      <c r="AX289" s="57"/>
      <c r="AY289" s="57"/>
      <c r="AZ289" s="57"/>
      <c r="BA289" s="57"/>
      <c r="BB289" s="57"/>
      <c r="BC289" s="57"/>
      <c r="BD289" s="57"/>
      <c r="BE289" s="57"/>
      <c r="BF289" s="57"/>
      <c r="BG289" s="57"/>
      <c r="BH289" s="57"/>
      <c r="BI289" s="57"/>
      <c r="BJ289" s="57"/>
      <c r="BK289" s="57"/>
      <c r="BL289" s="57"/>
      <c r="BM289" s="57"/>
      <c r="BN289" s="57"/>
      <c r="BO289" s="57"/>
      <c r="BP289" s="57"/>
      <c r="BQ289" s="57"/>
      <c r="BR289" s="57"/>
      <c r="BS289" s="57"/>
      <c r="BT289" s="57"/>
      <c r="BU289" s="57"/>
      <c r="BV289" s="57"/>
      <c r="BW289" s="57"/>
      <c r="BX289" s="57"/>
      <c r="BY289" s="57"/>
      <c r="BZ289" s="57"/>
      <c r="CA289" s="57"/>
      <c r="CB289" s="57"/>
      <c r="CC289" s="57"/>
      <c r="CD289" s="57"/>
      <c r="CE289" s="57"/>
      <c r="CF289" s="57"/>
      <c r="CG289" s="57"/>
      <c r="CH289" s="57"/>
      <c r="CI289" s="57"/>
      <c r="CJ289" s="57"/>
      <c r="CK289" s="57"/>
      <c r="CL289" s="57"/>
      <c r="CM289" s="57"/>
      <c r="CN289" s="57"/>
      <c r="CO289" s="57"/>
      <c r="CP289" s="57"/>
      <c r="CQ289" s="57"/>
      <c r="CR289" s="57"/>
      <c r="CS289" s="57"/>
      <c r="CT289" s="57"/>
      <c r="CU289" s="57"/>
      <c r="CV289" s="57"/>
      <c r="CW289" s="57"/>
      <c r="CX289" s="57"/>
      <c r="CY289" s="57"/>
      <c r="CZ289" s="57"/>
      <c r="DA289" s="57"/>
      <c r="DB289" s="57"/>
      <c r="DC289" s="57"/>
      <c r="DD289" s="57"/>
      <c r="DE289" s="57"/>
      <c r="DF289" s="57"/>
      <c r="DG289" s="57"/>
      <c r="DH289" s="57"/>
      <c r="DI289" s="57"/>
      <c r="DJ289" s="57"/>
      <c r="DK289" s="57"/>
      <c r="DL289" s="57"/>
      <c r="DM289" s="57"/>
      <c r="DN289" s="57"/>
      <c r="DO289" s="57"/>
      <c r="DP289" s="57"/>
      <c r="DQ289" s="57"/>
      <c r="DR289" s="57"/>
      <c r="DS289" s="57"/>
      <c r="DT289" s="57"/>
      <c r="DU289" s="57"/>
      <c r="DV289" s="57"/>
      <c r="DW289" s="57"/>
      <c r="DX289" s="57"/>
      <c r="DY289" s="57"/>
      <c r="DZ289" s="57"/>
      <c r="EA289" s="57"/>
      <c r="EB289" s="57"/>
      <c r="EC289" s="57"/>
      <c r="ED289" s="57"/>
      <c r="EE289" s="57"/>
      <c r="EF289" s="57"/>
      <c r="EG289" s="57"/>
      <c r="EH289" s="57"/>
      <c r="EI289" s="57"/>
      <c r="EJ289" s="57"/>
      <c r="EK289" s="57"/>
      <c r="EL289" s="57"/>
      <c r="EM289" s="57"/>
      <c r="EN289" s="57"/>
      <c r="EO289" s="57"/>
      <c r="EP289" s="57"/>
      <c r="EQ289" s="57"/>
      <c r="ER289" s="57"/>
      <c r="ES289" s="57"/>
      <c r="ET289" s="57"/>
      <c r="EU289" s="57"/>
      <c r="EV289" s="57"/>
      <c r="EW289" s="57"/>
      <c r="EX289" s="57"/>
      <c r="EY289" s="57"/>
      <c r="EZ289" s="57"/>
      <c r="FA289" s="57"/>
      <c r="FB289" s="57"/>
    </row>
    <row r="290" spans="1:158" s="60" customFormat="1" ht="15" x14ac:dyDescent="0.25">
      <c r="A290" s="57"/>
      <c r="B290" s="128">
        <v>131020202040102</v>
      </c>
      <c r="C290" s="111" t="s">
        <v>89</v>
      </c>
      <c r="D290" s="50" t="s">
        <v>63</v>
      </c>
      <c r="E290" s="125">
        <f>23274257-16387674</f>
        <v>6886583</v>
      </c>
      <c r="F290" s="125">
        <v>0</v>
      </c>
      <c r="G290" s="125">
        <v>6886583</v>
      </c>
      <c r="H290" s="125">
        <v>0</v>
      </c>
      <c r="I290" s="125">
        <v>0</v>
      </c>
      <c r="J290" s="125">
        <v>0</v>
      </c>
      <c r="K290" s="122">
        <v>0</v>
      </c>
      <c r="L290" s="122">
        <v>0</v>
      </c>
      <c r="M290" s="122">
        <v>0</v>
      </c>
      <c r="N290" s="33">
        <v>0</v>
      </c>
      <c r="O290" s="33">
        <v>0</v>
      </c>
      <c r="P290" s="33">
        <v>0</v>
      </c>
      <c r="Q290" s="33">
        <v>0</v>
      </c>
      <c r="R290" s="33">
        <f t="shared" si="117"/>
        <v>6886583</v>
      </c>
      <c r="S290" s="33">
        <f t="shared" si="122"/>
        <v>0</v>
      </c>
      <c r="T290" s="33">
        <f t="shared" si="118"/>
        <v>6886583</v>
      </c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  <c r="AH290" s="57"/>
      <c r="AI290" s="57"/>
      <c r="AJ290" s="57"/>
      <c r="AK290" s="57"/>
      <c r="AL290" s="57"/>
      <c r="AM290" s="57"/>
      <c r="AN290" s="57"/>
      <c r="AO290" s="57"/>
      <c r="AP290" s="57"/>
      <c r="AQ290" s="57"/>
      <c r="AR290" s="57"/>
      <c r="AS290" s="57"/>
      <c r="AT290" s="57"/>
      <c r="AU290" s="57"/>
      <c r="AV290" s="57"/>
      <c r="AW290" s="57"/>
      <c r="AX290" s="57"/>
      <c r="AY290" s="57"/>
      <c r="AZ290" s="57"/>
      <c r="BA290" s="57"/>
      <c r="BB290" s="57"/>
      <c r="BC290" s="57"/>
      <c r="BD290" s="57"/>
      <c r="BE290" s="57"/>
      <c r="BF290" s="57"/>
      <c r="BG290" s="57"/>
      <c r="BH290" s="57"/>
      <c r="BI290" s="57"/>
      <c r="BJ290" s="57"/>
      <c r="BK290" s="57"/>
      <c r="BL290" s="57"/>
      <c r="BM290" s="57"/>
      <c r="BN290" s="57"/>
      <c r="BO290" s="57"/>
      <c r="BP290" s="57"/>
      <c r="BQ290" s="57"/>
      <c r="BR290" s="57"/>
      <c r="BS290" s="57"/>
      <c r="BT290" s="57"/>
      <c r="BU290" s="57"/>
      <c r="BV290" s="57"/>
      <c r="BW290" s="57"/>
      <c r="BX290" s="57"/>
      <c r="BY290" s="57"/>
      <c r="BZ290" s="57"/>
      <c r="CA290" s="57"/>
      <c r="CB290" s="57"/>
      <c r="CC290" s="57"/>
      <c r="CD290" s="57"/>
      <c r="CE290" s="57"/>
      <c r="CF290" s="57"/>
      <c r="CG290" s="57"/>
      <c r="CH290" s="57"/>
      <c r="CI290" s="57"/>
      <c r="CJ290" s="57"/>
      <c r="CK290" s="57"/>
      <c r="CL290" s="57"/>
      <c r="CM290" s="57"/>
      <c r="CN290" s="57"/>
      <c r="CO290" s="57"/>
      <c r="CP290" s="57"/>
      <c r="CQ290" s="57"/>
      <c r="CR290" s="57"/>
      <c r="CS290" s="57"/>
      <c r="CT290" s="57"/>
      <c r="CU290" s="57"/>
      <c r="CV290" s="57"/>
      <c r="CW290" s="57"/>
      <c r="CX290" s="57"/>
      <c r="CY290" s="57"/>
      <c r="CZ290" s="57"/>
      <c r="DA290" s="57"/>
      <c r="DB290" s="57"/>
      <c r="DC290" s="57"/>
      <c r="DD290" s="57"/>
      <c r="DE290" s="57"/>
      <c r="DF290" s="57"/>
      <c r="DG290" s="57"/>
      <c r="DH290" s="57"/>
      <c r="DI290" s="57"/>
      <c r="DJ290" s="57"/>
      <c r="DK290" s="57"/>
      <c r="DL290" s="57"/>
      <c r="DM290" s="57"/>
      <c r="DN290" s="57"/>
      <c r="DO290" s="57"/>
      <c r="DP290" s="57"/>
      <c r="DQ290" s="57"/>
      <c r="DR290" s="57"/>
      <c r="DS290" s="57"/>
      <c r="DT290" s="57"/>
      <c r="DU290" s="57"/>
      <c r="DV290" s="57"/>
      <c r="DW290" s="57"/>
      <c r="DX290" s="57"/>
      <c r="DY290" s="57"/>
      <c r="DZ290" s="57"/>
      <c r="EA290" s="57"/>
      <c r="EB290" s="57"/>
      <c r="EC290" s="57"/>
      <c r="ED290" s="57"/>
      <c r="EE290" s="57"/>
      <c r="EF290" s="57"/>
      <c r="EG290" s="57"/>
      <c r="EH290" s="57"/>
      <c r="EI290" s="57"/>
      <c r="EJ290" s="57"/>
      <c r="EK290" s="57"/>
      <c r="EL290" s="57"/>
      <c r="EM290" s="57"/>
      <c r="EN290" s="57"/>
      <c r="EO290" s="57"/>
      <c r="EP290" s="57"/>
      <c r="EQ290" s="57"/>
      <c r="ER290" s="57"/>
      <c r="ES290" s="57"/>
      <c r="ET290" s="57"/>
      <c r="EU290" s="57"/>
      <c r="EV290" s="57"/>
      <c r="EW290" s="57"/>
      <c r="EX290" s="57"/>
      <c r="EY290" s="57"/>
      <c r="EZ290" s="57"/>
      <c r="FA290" s="57"/>
      <c r="FB290" s="57"/>
    </row>
    <row r="291" spans="1:158" s="60" customFormat="1" ht="15" x14ac:dyDescent="0.25">
      <c r="A291" s="57"/>
      <c r="B291" s="128">
        <v>131020202040103</v>
      </c>
      <c r="C291" s="21" t="s">
        <v>89</v>
      </c>
      <c r="D291" s="50" t="s">
        <v>31</v>
      </c>
      <c r="E291" s="125">
        <f>8918350-8700357</f>
        <v>217993</v>
      </c>
      <c r="F291" s="125">
        <v>217993</v>
      </c>
      <c r="G291" s="125">
        <v>0</v>
      </c>
      <c r="H291" s="125">
        <v>0</v>
      </c>
      <c r="I291" s="125">
        <v>0</v>
      </c>
      <c r="J291" s="125">
        <v>0</v>
      </c>
      <c r="K291" s="122">
        <v>0</v>
      </c>
      <c r="L291" s="122">
        <v>0</v>
      </c>
      <c r="M291" s="122">
        <v>0</v>
      </c>
      <c r="N291" s="33">
        <v>0</v>
      </c>
      <c r="O291" s="33">
        <v>0</v>
      </c>
      <c r="P291" s="33">
        <v>0</v>
      </c>
      <c r="Q291" s="33">
        <v>0</v>
      </c>
      <c r="R291" s="33">
        <f t="shared" si="117"/>
        <v>217993</v>
      </c>
      <c r="S291" s="33">
        <f t="shared" si="122"/>
        <v>0</v>
      </c>
      <c r="T291" s="33">
        <f t="shared" si="118"/>
        <v>217993</v>
      </c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  <c r="AH291" s="57"/>
      <c r="AI291" s="57"/>
      <c r="AJ291" s="57"/>
      <c r="AK291" s="57"/>
      <c r="AL291" s="57"/>
      <c r="AM291" s="57"/>
      <c r="AN291" s="57"/>
      <c r="AO291" s="57"/>
      <c r="AP291" s="57"/>
      <c r="AQ291" s="57"/>
      <c r="AR291" s="57"/>
      <c r="AS291" s="57"/>
      <c r="AT291" s="57"/>
      <c r="AU291" s="57"/>
      <c r="AV291" s="57"/>
      <c r="AW291" s="57"/>
      <c r="AX291" s="57"/>
      <c r="AY291" s="57"/>
      <c r="AZ291" s="57"/>
      <c r="BA291" s="57"/>
      <c r="BB291" s="57"/>
      <c r="BC291" s="57"/>
      <c r="BD291" s="57"/>
      <c r="BE291" s="57"/>
      <c r="BF291" s="57"/>
      <c r="BG291" s="57"/>
      <c r="BH291" s="57"/>
      <c r="BI291" s="57"/>
      <c r="BJ291" s="57"/>
      <c r="BK291" s="57"/>
      <c r="BL291" s="57"/>
      <c r="BM291" s="57"/>
      <c r="BN291" s="57"/>
      <c r="BO291" s="57"/>
      <c r="BP291" s="57"/>
      <c r="BQ291" s="57"/>
      <c r="BR291" s="57"/>
      <c r="BS291" s="57"/>
      <c r="BT291" s="57"/>
      <c r="BU291" s="57"/>
      <c r="BV291" s="57"/>
      <c r="BW291" s="57"/>
      <c r="BX291" s="57"/>
      <c r="BY291" s="57"/>
      <c r="BZ291" s="57"/>
      <c r="CA291" s="57"/>
      <c r="CB291" s="57"/>
      <c r="CC291" s="57"/>
      <c r="CD291" s="57"/>
      <c r="CE291" s="57"/>
      <c r="CF291" s="57"/>
      <c r="CG291" s="57"/>
      <c r="CH291" s="57"/>
      <c r="CI291" s="57"/>
      <c r="CJ291" s="57"/>
      <c r="CK291" s="57"/>
      <c r="CL291" s="57"/>
      <c r="CM291" s="57"/>
      <c r="CN291" s="57"/>
      <c r="CO291" s="57"/>
      <c r="CP291" s="57"/>
      <c r="CQ291" s="57"/>
      <c r="CR291" s="57"/>
      <c r="CS291" s="57"/>
      <c r="CT291" s="57"/>
      <c r="CU291" s="57"/>
      <c r="CV291" s="57"/>
      <c r="CW291" s="57"/>
      <c r="CX291" s="57"/>
      <c r="CY291" s="57"/>
      <c r="CZ291" s="57"/>
      <c r="DA291" s="57"/>
      <c r="DB291" s="57"/>
      <c r="DC291" s="57"/>
      <c r="DD291" s="57"/>
      <c r="DE291" s="57"/>
      <c r="DF291" s="57"/>
      <c r="DG291" s="57"/>
      <c r="DH291" s="57"/>
      <c r="DI291" s="57"/>
      <c r="DJ291" s="57"/>
      <c r="DK291" s="57"/>
      <c r="DL291" s="57"/>
      <c r="DM291" s="57"/>
      <c r="DN291" s="57"/>
      <c r="DO291" s="57"/>
      <c r="DP291" s="57"/>
      <c r="DQ291" s="57"/>
      <c r="DR291" s="57"/>
      <c r="DS291" s="57"/>
      <c r="DT291" s="57"/>
      <c r="DU291" s="57"/>
      <c r="DV291" s="57"/>
      <c r="DW291" s="57"/>
      <c r="DX291" s="57"/>
      <c r="DY291" s="57"/>
      <c r="DZ291" s="57"/>
      <c r="EA291" s="57"/>
      <c r="EB291" s="57"/>
      <c r="EC291" s="57"/>
      <c r="ED291" s="57"/>
      <c r="EE291" s="57"/>
      <c r="EF291" s="57"/>
      <c r="EG291" s="57"/>
      <c r="EH291" s="57"/>
      <c r="EI291" s="57"/>
      <c r="EJ291" s="57"/>
      <c r="EK291" s="57"/>
      <c r="EL291" s="57"/>
      <c r="EM291" s="57"/>
      <c r="EN291" s="57"/>
      <c r="EO291" s="57"/>
      <c r="EP291" s="57"/>
      <c r="EQ291" s="57"/>
      <c r="ER291" s="57"/>
      <c r="ES291" s="57"/>
      <c r="ET291" s="57"/>
      <c r="EU291" s="57"/>
      <c r="EV291" s="57"/>
      <c r="EW291" s="57"/>
      <c r="EX291" s="57"/>
      <c r="EY291" s="57"/>
      <c r="EZ291" s="57"/>
      <c r="FA291" s="57"/>
      <c r="FB291" s="57"/>
    </row>
    <row r="292" spans="1:158" s="60" customFormat="1" ht="15" x14ac:dyDescent="0.25">
      <c r="A292" s="57"/>
      <c r="B292" s="128">
        <v>131020202040104</v>
      </c>
      <c r="C292" s="21" t="s">
        <v>89</v>
      </c>
      <c r="D292" s="50" t="s">
        <v>35</v>
      </c>
      <c r="E292" s="125">
        <f>1920480-1920480</f>
        <v>0</v>
      </c>
      <c r="F292" s="125">
        <v>0</v>
      </c>
      <c r="G292" s="125">
        <v>0</v>
      </c>
      <c r="H292" s="125">
        <v>0</v>
      </c>
      <c r="I292" s="125">
        <v>0</v>
      </c>
      <c r="J292" s="125">
        <v>0</v>
      </c>
      <c r="K292" s="122">
        <v>0</v>
      </c>
      <c r="L292" s="122">
        <v>0</v>
      </c>
      <c r="M292" s="122">
        <v>0</v>
      </c>
      <c r="N292" s="33">
        <v>0</v>
      </c>
      <c r="O292" s="33">
        <v>0</v>
      </c>
      <c r="P292" s="33">
        <v>0</v>
      </c>
      <c r="Q292" s="33">
        <v>0</v>
      </c>
      <c r="R292" s="33">
        <f t="shared" si="117"/>
        <v>0</v>
      </c>
      <c r="S292" s="33">
        <f t="shared" si="122"/>
        <v>0</v>
      </c>
      <c r="T292" s="33">
        <f t="shared" si="118"/>
        <v>0</v>
      </c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  <c r="AH292" s="57"/>
      <c r="AI292" s="57"/>
      <c r="AJ292" s="57"/>
      <c r="AK292" s="57"/>
      <c r="AL292" s="57"/>
      <c r="AM292" s="57"/>
      <c r="AN292" s="57"/>
      <c r="AO292" s="57"/>
      <c r="AP292" s="57"/>
      <c r="AQ292" s="57"/>
      <c r="AR292" s="57"/>
      <c r="AS292" s="57"/>
      <c r="AT292" s="57"/>
      <c r="AU292" s="57"/>
      <c r="AV292" s="57"/>
      <c r="AW292" s="57"/>
      <c r="AX292" s="57"/>
      <c r="AY292" s="57"/>
      <c r="AZ292" s="57"/>
      <c r="BA292" s="57"/>
      <c r="BB292" s="57"/>
      <c r="BC292" s="57"/>
      <c r="BD292" s="57"/>
      <c r="BE292" s="57"/>
      <c r="BF292" s="57"/>
      <c r="BG292" s="57"/>
      <c r="BH292" s="57"/>
      <c r="BI292" s="57"/>
      <c r="BJ292" s="57"/>
      <c r="BK292" s="57"/>
      <c r="BL292" s="57"/>
      <c r="BM292" s="57"/>
      <c r="BN292" s="57"/>
      <c r="BO292" s="57"/>
      <c r="BP292" s="57"/>
      <c r="BQ292" s="57"/>
      <c r="BR292" s="57"/>
      <c r="BS292" s="57"/>
      <c r="BT292" s="57"/>
      <c r="BU292" s="57"/>
      <c r="BV292" s="57"/>
      <c r="BW292" s="57"/>
      <c r="BX292" s="57"/>
      <c r="BY292" s="57"/>
      <c r="BZ292" s="57"/>
      <c r="CA292" s="57"/>
      <c r="CB292" s="57"/>
      <c r="CC292" s="57"/>
      <c r="CD292" s="57"/>
      <c r="CE292" s="57"/>
      <c r="CF292" s="57"/>
      <c r="CG292" s="57"/>
      <c r="CH292" s="57"/>
      <c r="CI292" s="57"/>
      <c r="CJ292" s="57"/>
      <c r="CK292" s="57"/>
      <c r="CL292" s="57"/>
      <c r="CM292" s="57"/>
      <c r="CN292" s="57"/>
      <c r="CO292" s="57"/>
      <c r="CP292" s="57"/>
      <c r="CQ292" s="57"/>
      <c r="CR292" s="57"/>
      <c r="CS292" s="57"/>
      <c r="CT292" s="57"/>
      <c r="CU292" s="57"/>
      <c r="CV292" s="57"/>
      <c r="CW292" s="57"/>
      <c r="CX292" s="57"/>
      <c r="CY292" s="57"/>
      <c r="CZ292" s="57"/>
      <c r="DA292" s="57"/>
      <c r="DB292" s="57"/>
      <c r="DC292" s="57"/>
      <c r="DD292" s="57"/>
      <c r="DE292" s="57"/>
      <c r="DF292" s="57"/>
      <c r="DG292" s="57"/>
      <c r="DH292" s="57"/>
      <c r="DI292" s="57"/>
      <c r="DJ292" s="57"/>
      <c r="DK292" s="57"/>
      <c r="DL292" s="57"/>
      <c r="DM292" s="57"/>
      <c r="DN292" s="57"/>
      <c r="DO292" s="57"/>
      <c r="DP292" s="57"/>
      <c r="DQ292" s="57"/>
      <c r="DR292" s="57"/>
      <c r="DS292" s="57"/>
      <c r="DT292" s="57"/>
      <c r="DU292" s="57"/>
      <c r="DV292" s="57"/>
      <c r="DW292" s="57"/>
      <c r="DX292" s="57"/>
      <c r="DY292" s="57"/>
      <c r="DZ292" s="57"/>
      <c r="EA292" s="57"/>
      <c r="EB292" s="57"/>
      <c r="EC292" s="57"/>
      <c r="ED292" s="57"/>
      <c r="EE292" s="57"/>
      <c r="EF292" s="57"/>
      <c r="EG292" s="57"/>
      <c r="EH292" s="57"/>
      <c r="EI292" s="57"/>
      <c r="EJ292" s="57"/>
      <c r="EK292" s="57"/>
      <c r="EL292" s="57"/>
      <c r="EM292" s="57"/>
      <c r="EN292" s="57"/>
      <c r="EO292" s="57"/>
      <c r="EP292" s="57"/>
      <c r="EQ292" s="57"/>
      <c r="ER292" s="57"/>
      <c r="ES292" s="57"/>
      <c r="ET292" s="57"/>
      <c r="EU292" s="57"/>
      <c r="EV292" s="57"/>
      <c r="EW292" s="57"/>
      <c r="EX292" s="57"/>
      <c r="EY292" s="57"/>
      <c r="EZ292" s="57"/>
      <c r="FA292" s="57"/>
      <c r="FB292" s="57"/>
    </row>
    <row r="293" spans="1:158" s="60" customFormat="1" ht="15" x14ac:dyDescent="0.25">
      <c r="A293" s="57"/>
      <c r="B293" s="128">
        <v>13102020205</v>
      </c>
      <c r="C293" s="111" t="s">
        <v>89</v>
      </c>
      <c r="D293" s="50" t="s">
        <v>456</v>
      </c>
      <c r="E293" s="125">
        <f>4227184-4227184</f>
        <v>0</v>
      </c>
      <c r="F293" s="125">
        <v>0</v>
      </c>
      <c r="G293" s="125">
        <v>0</v>
      </c>
      <c r="H293" s="125">
        <v>0</v>
      </c>
      <c r="I293" s="125">
        <v>0</v>
      </c>
      <c r="J293" s="125">
        <v>0</v>
      </c>
      <c r="K293" s="122">
        <v>0</v>
      </c>
      <c r="L293" s="122">
        <v>0</v>
      </c>
      <c r="M293" s="122">
        <v>0</v>
      </c>
      <c r="N293" s="33">
        <v>0</v>
      </c>
      <c r="O293" s="33">
        <v>0</v>
      </c>
      <c r="P293" s="33">
        <v>0</v>
      </c>
      <c r="Q293" s="33">
        <v>0</v>
      </c>
      <c r="R293" s="33">
        <f t="shared" ref="R293:R296" si="160">+SUM(F293:Q293)</f>
        <v>0</v>
      </c>
      <c r="S293" s="33">
        <f t="shared" si="122"/>
        <v>0</v>
      </c>
      <c r="T293" s="33">
        <f t="shared" si="118"/>
        <v>0</v>
      </c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  <c r="AH293" s="57"/>
      <c r="AI293" s="57"/>
      <c r="AJ293" s="57"/>
      <c r="AK293" s="57"/>
      <c r="AL293" s="57"/>
      <c r="AM293" s="57"/>
      <c r="AN293" s="57"/>
      <c r="AO293" s="57"/>
      <c r="AP293" s="57"/>
      <c r="AQ293" s="57"/>
      <c r="AR293" s="57"/>
      <c r="AS293" s="57"/>
      <c r="AT293" s="57"/>
      <c r="AU293" s="57"/>
      <c r="AV293" s="57"/>
      <c r="AW293" s="57"/>
      <c r="AX293" s="57"/>
      <c r="AY293" s="57"/>
      <c r="AZ293" s="57"/>
      <c r="BA293" s="57"/>
      <c r="BB293" s="57"/>
      <c r="BC293" s="57"/>
      <c r="BD293" s="57"/>
      <c r="BE293" s="57"/>
      <c r="BF293" s="57"/>
      <c r="BG293" s="57"/>
      <c r="BH293" s="57"/>
      <c r="BI293" s="57"/>
      <c r="BJ293" s="57"/>
      <c r="BK293" s="57"/>
      <c r="BL293" s="57"/>
      <c r="BM293" s="57"/>
      <c r="BN293" s="57"/>
      <c r="BO293" s="57"/>
      <c r="BP293" s="57"/>
      <c r="BQ293" s="57"/>
      <c r="BR293" s="57"/>
      <c r="BS293" s="57"/>
      <c r="BT293" s="57"/>
      <c r="BU293" s="57"/>
      <c r="BV293" s="57"/>
      <c r="BW293" s="57"/>
      <c r="BX293" s="57"/>
      <c r="BY293" s="57"/>
      <c r="BZ293" s="57"/>
      <c r="CA293" s="57"/>
      <c r="CB293" s="57"/>
      <c r="CC293" s="57"/>
      <c r="CD293" s="57"/>
      <c r="CE293" s="57"/>
      <c r="CF293" s="57"/>
      <c r="CG293" s="57"/>
      <c r="CH293" s="57"/>
      <c r="CI293" s="57"/>
      <c r="CJ293" s="57"/>
      <c r="CK293" s="57"/>
      <c r="CL293" s="57"/>
      <c r="CM293" s="57"/>
      <c r="CN293" s="57"/>
      <c r="CO293" s="57"/>
      <c r="CP293" s="57"/>
      <c r="CQ293" s="57"/>
      <c r="CR293" s="57"/>
      <c r="CS293" s="57"/>
      <c r="CT293" s="57"/>
      <c r="CU293" s="57"/>
      <c r="CV293" s="57"/>
      <c r="CW293" s="57"/>
      <c r="CX293" s="57"/>
      <c r="CY293" s="57"/>
      <c r="CZ293" s="57"/>
      <c r="DA293" s="57"/>
      <c r="DB293" s="57"/>
      <c r="DC293" s="57"/>
      <c r="DD293" s="57"/>
      <c r="DE293" s="57"/>
      <c r="DF293" s="57"/>
      <c r="DG293" s="57"/>
      <c r="DH293" s="57"/>
      <c r="DI293" s="57"/>
      <c r="DJ293" s="57"/>
      <c r="DK293" s="57"/>
      <c r="DL293" s="57"/>
      <c r="DM293" s="57"/>
      <c r="DN293" s="57"/>
      <c r="DO293" s="57"/>
      <c r="DP293" s="57"/>
      <c r="DQ293" s="57"/>
      <c r="DR293" s="57"/>
      <c r="DS293" s="57"/>
      <c r="DT293" s="57"/>
      <c r="DU293" s="57"/>
      <c r="DV293" s="57"/>
      <c r="DW293" s="57"/>
      <c r="DX293" s="57"/>
      <c r="DY293" s="57"/>
      <c r="DZ293" s="57"/>
      <c r="EA293" s="57"/>
      <c r="EB293" s="57"/>
      <c r="EC293" s="57"/>
      <c r="ED293" s="57"/>
      <c r="EE293" s="57"/>
      <c r="EF293" s="57"/>
      <c r="EG293" s="57"/>
      <c r="EH293" s="57"/>
      <c r="EI293" s="57"/>
      <c r="EJ293" s="57"/>
      <c r="EK293" s="57"/>
      <c r="EL293" s="57"/>
      <c r="EM293" s="57"/>
      <c r="EN293" s="57"/>
      <c r="EO293" s="57"/>
      <c r="EP293" s="57"/>
      <c r="EQ293" s="57"/>
      <c r="ER293" s="57"/>
      <c r="ES293" s="57"/>
      <c r="ET293" s="57"/>
      <c r="EU293" s="57"/>
      <c r="EV293" s="57"/>
      <c r="EW293" s="57"/>
      <c r="EX293" s="57"/>
      <c r="EY293" s="57"/>
      <c r="EZ293" s="57"/>
      <c r="FA293" s="57"/>
      <c r="FB293" s="57"/>
    </row>
    <row r="294" spans="1:158" s="60" customFormat="1" ht="15" x14ac:dyDescent="0.25">
      <c r="A294" s="57"/>
      <c r="B294" s="128">
        <v>13102020206</v>
      </c>
      <c r="C294" s="21" t="s">
        <v>89</v>
      </c>
      <c r="D294" s="50" t="s">
        <v>33</v>
      </c>
      <c r="E294" s="125">
        <v>33000000</v>
      </c>
      <c r="F294" s="125">
        <v>0</v>
      </c>
      <c r="G294" s="125">
        <v>0</v>
      </c>
      <c r="H294" s="125">
        <v>0</v>
      </c>
      <c r="I294" s="125">
        <v>0</v>
      </c>
      <c r="J294" s="125">
        <v>0</v>
      </c>
      <c r="K294" s="122">
        <v>0</v>
      </c>
      <c r="L294" s="122">
        <v>23000000</v>
      </c>
      <c r="M294" s="122">
        <v>0</v>
      </c>
      <c r="N294" s="33">
        <v>3349800</v>
      </c>
      <c r="O294" s="33">
        <v>5153006</v>
      </c>
      <c r="P294" s="33">
        <v>0</v>
      </c>
      <c r="Q294" s="33">
        <v>1497194</v>
      </c>
      <c r="R294" s="33">
        <f t="shared" si="160"/>
        <v>33000000</v>
      </c>
      <c r="S294" s="33">
        <f t="shared" si="122"/>
        <v>0</v>
      </c>
      <c r="T294" s="33">
        <f t="shared" si="118"/>
        <v>33000000</v>
      </c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  <c r="AH294" s="57"/>
      <c r="AI294" s="57"/>
      <c r="AJ294" s="57"/>
      <c r="AK294" s="57"/>
      <c r="AL294" s="57"/>
      <c r="AM294" s="57"/>
      <c r="AN294" s="57"/>
      <c r="AO294" s="57"/>
      <c r="AP294" s="57"/>
      <c r="AQ294" s="57"/>
      <c r="AR294" s="57"/>
      <c r="AS294" s="57"/>
      <c r="AT294" s="57"/>
      <c r="AU294" s="57"/>
      <c r="AV294" s="57"/>
      <c r="AW294" s="57"/>
      <c r="AX294" s="57"/>
      <c r="AY294" s="57"/>
      <c r="AZ294" s="57"/>
      <c r="BA294" s="57"/>
      <c r="BB294" s="57"/>
      <c r="BC294" s="57"/>
      <c r="BD294" s="57"/>
      <c r="BE294" s="57"/>
      <c r="BF294" s="57"/>
      <c r="BG294" s="57"/>
      <c r="BH294" s="57"/>
      <c r="BI294" s="57"/>
      <c r="BJ294" s="57"/>
      <c r="BK294" s="57"/>
      <c r="BL294" s="57"/>
      <c r="BM294" s="57"/>
      <c r="BN294" s="57"/>
      <c r="BO294" s="57"/>
      <c r="BP294" s="57"/>
      <c r="BQ294" s="57"/>
      <c r="BR294" s="57"/>
      <c r="BS294" s="57"/>
      <c r="BT294" s="57"/>
      <c r="BU294" s="57"/>
      <c r="BV294" s="57"/>
      <c r="BW294" s="57"/>
      <c r="BX294" s="57"/>
      <c r="BY294" s="57"/>
      <c r="BZ294" s="57"/>
      <c r="CA294" s="57"/>
      <c r="CB294" s="57"/>
      <c r="CC294" s="57"/>
      <c r="CD294" s="57"/>
      <c r="CE294" s="57"/>
      <c r="CF294" s="57"/>
      <c r="CG294" s="57"/>
      <c r="CH294" s="57"/>
      <c r="CI294" s="57"/>
      <c r="CJ294" s="57"/>
      <c r="CK294" s="57"/>
      <c r="CL294" s="57"/>
      <c r="CM294" s="57"/>
      <c r="CN294" s="57"/>
      <c r="CO294" s="57"/>
      <c r="CP294" s="57"/>
      <c r="CQ294" s="57"/>
      <c r="CR294" s="57"/>
      <c r="CS294" s="57"/>
      <c r="CT294" s="57"/>
      <c r="CU294" s="57"/>
      <c r="CV294" s="57"/>
      <c r="CW294" s="57"/>
      <c r="CX294" s="57"/>
      <c r="CY294" s="57"/>
      <c r="CZ294" s="57"/>
      <c r="DA294" s="57"/>
      <c r="DB294" s="57"/>
      <c r="DC294" s="57"/>
      <c r="DD294" s="57"/>
      <c r="DE294" s="57"/>
      <c r="DF294" s="57"/>
      <c r="DG294" s="57"/>
      <c r="DH294" s="57"/>
      <c r="DI294" s="57"/>
      <c r="DJ294" s="57"/>
      <c r="DK294" s="57"/>
      <c r="DL294" s="57"/>
      <c r="DM294" s="57"/>
      <c r="DN294" s="57"/>
      <c r="DO294" s="57"/>
      <c r="DP294" s="57"/>
      <c r="DQ294" s="57"/>
      <c r="DR294" s="57"/>
      <c r="DS294" s="57"/>
      <c r="DT294" s="57"/>
      <c r="DU294" s="57"/>
      <c r="DV294" s="57"/>
      <c r="DW294" s="57"/>
      <c r="DX294" s="57"/>
      <c r="DY294" s="57"/>
      <c r="DZ294" s="57"/>
      <c r="EA294" s="57"/>
      <c r="EB294" s="57"/>
      <c r="EC294" s="57"/>
      <c r="ED294" s="57"/>
      <c r="EE294" s="57"/>
      <c r="EF294" s="57"/>
      <c r="EG294" s="57"/>
      <c r="EH294" s="57"/>
      <c r="EI294" s="57"/>
      <c r="EJ294" s="57"/>
      <c r="EK294" s="57"/>
      <c r="EL294" s="57"/>
      <c r="EM294" s="57"/>
      <c r="EN294" s="57"/>
      <c r="EO294" s="57"/>
      <c r="EP294" s="57"/>
      <c r="EQ294" s="57"/>
      <c r="ER294" s="57"/>
      <c r="ES294" s="57"/>
      <c r="ET294" s="57"/>
      <c r="EU294" s="57"/>
      <c r="EV294" s="57"/>
      <c r="EW294" s="57"/>
      <c r="EX294" s="57"/>
      <c r="EY294" s="57"/>
      <c r="EZ294" s="57"/>
      <c r="FA294" s="57"/>
      <c r="FB294" s="57"/>
    </row>
    <row r="295" spans="1:158" s="60" customFormat="1" ht="15" x14ac:dyDescent="0.25">
      <c r="A295" s="57"/>
      <c r="B295" s="128">
        <v>13102020207</v>
      </c>
      <c r="C295" s="21" t="s">
        <v>89</v>
      </c>
      <c r="D295" s="50" t="s">
        <v>64</v>
      </c>
      <c r="E295" s="125">
        <v>112954458</v>
      </c>
      <c r="F295" s="125">
        <v>0</v>
      </c>
      <c r="G295" s="125">
        <v>0</v>
      </c>
      <c r="H295" s="125">
        <v>0</v>
      </c>
      <c r="I295" s="125">
        <v>0</v>
      </c>
      <c r="J295" s="125">
        <v>0</v>
      </c>
      <c r="K295" s="122">
        <v>0</v>
      </c>
      <c r="L295" s="122">
        <v>0</v>
      </c>
      <c r="M295" s="122">
        <v>0</v>
      </c>
      <c r="N295" s="33">
        <v>23341234</v>
      </c>
      <c r="O295" s="33">
        <v>33607228</v>
      </c>
      <c r="P295" s="33">
        <v>0</v>
      </c>
      <c r="Q295" s="33">
        <v>55512863</v>
      </c>
      <c r="R295" s="33">
        <f t="shared" si="160"/>
        <v>112461325</v>
      </c>
      <c r="S295" s="33">
        <f t="shared" si="122"/>
        <v>493133</v>
      </c>
      <c r="T295" s="33">
        <f t="shared" si="118"/>
        <v>112954458</v>
      </c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  <c r="AH295" s="57"/>
      <c r="AI295" s="57"/>
      <c r="AJ295" s="57"/>
      <c r="AK295" s="57"/>
      <c r="AL295" s="57"/>
      <c r="AM295" s="57"/>
      <c r="AN295" s="57"/>
      <c r="AO295" s="57"/>
      <c r="AP295" s="57"/>
      <c r="AQ295" s="57"/>
      <c r="AR295" s="57"/>
      <c r="AS295" s="57"/>
      <c r="AT295" s="57"/>
      <c r="AU295" s="57"/>
      <c r="AV295" s="57"/>
      <c r="AW295" s="57"/>
      <c r="AX295" s="57"/>
      <c r="AY295" s="57"/>
      <c r="AZ295" s="57"/>
      <c r="BA295" s="57"/>
      <c r="BB295" s="57"/>
      <c r="BC295" s="57"/>
      <c r="BD295" s="57"/>
      <c r="BE295" s="57"/>
      <c r="BF295" s="57"/>
      <c r="BG295" s="57"/>
      <c r="BH295" s="57"/>
      <c r="BI295" s="57"/>
      <c r="BJ295" s="57"/>
      <c r="BK295" s="57"/>
      <c r="BL295" s="57"/>
      <c r="BM295" s="57"/>
      <c r="BN295" s="57"/>
      <c r="BO295" s="57"/>
      <c r="BP295" s="57"/>
      <c r="BQ295" s="57"/>
      <c r="BR295" s="57"/>
      <c r="BS295" s="57"/>
      <c r="BT295" s="57"/>
      <c r="BU295" s="57"/>
      <c r="BV295" s="57"/>
      <c r="BW295" s="57"/>
      <c r="BX295" s="57"/>
      <c r="BY295" s="57"/>
      <c r="BZ295" s="57"/>
      <c r="CA295" s="57"/>
      <c r="CB295" s="57"/>
      <c r="CC295" s="57"/>
      <c r="CD295" s="57"/>
      <c r="CE295" s="57"/>
      <c r="CF295" s="57"/>
      <c r="CG295" s="57"/>
      <c r="CH295" s="57"/>
      <c r="CI295" s="57"/>
      <c r="CJ295" s="57"/>
      <c r="CK295" s="57"/>
      <c r="CL295" s="57"/>
      <c r="CM295" s="57"/>
      <c r="CN295" s="57"/>
      <c r="CO295" s="57"/>
      <c r="CP295" s="57"/>
      <c r="CQ295" s="57"/>
      <c r="CR295" s="57"/>
      <c r="CS295" s="57"/>
      <c r="CT295" s="57"/>
      <c r="CU295" s="57"/>
      <c r="CV295" s="57"/>
      <c r="CW295" s="57"/>
      <c r="CX295" s="57"/>
      <c r="CY295" s="57"/>
      <c r="CZ295" s="57"/>
      <c r="DA295" s="57"/>
      <c r="DB295" s="57"/>
      <c r="DC295" s="57"/>
      <c r="DD295" s="57"/>
      <c r="DE295" s="57"/>
      <c r="DF295" s="57"/>
      <c r="DG295" s="57"/>
      <c r="DH295" s="57"/>
      <c r="DI295" s="57"/>
      <c r="DJ295" s="57"/>
      <c r="DK295" s="57"/>
      <c r="DL295" s="57"/>
      <c r="DM295" s="57"/>
      <c r="DN295" s="57"/>
      <c r="DO295" s="57"/>
      <c r="DP295" s="57"/>
      <c r="DQ295" s="57"/>
      <c r="DR295" s="57"/>
      <c r="DS295" s="57"/>
      <c r="DT295" s="57"/>
      <c r="DU295" s="57"/>
      <c r="DV295" s="57"/>
      <c r="DW295" s="57"/>
      <c r="DX295" s="57"/>
      <c r="DY295" s="57"/>
      <c r="DZ295" s="57"/>
      <c r="EA295" s="57"/>
      <c r="EB295" s="57"/>
      <c r="EC295" s="57"/>
      <c r="ED295" s="57"/>
      <c r="EE295" s="57"/>
      <c r="EF295" s="57"/>
      <c r="EG295" s="57"/>
      <c r="EH295" s="57"/>
      <c r="EI295" s="57"/>
      <c r="EJ295" s="57"/>
      <c r="EK295" s="57"/>
      <c r="EL295" s="57"/>
      <c r="EM295" s="57"/>
      <c r="EN295" s="57"/>
      <c r="EO295" s="57"/>
      <c r="EP295" s="57"/>
      <c r="EQ295" s="57"/>
      <c r="ER295" s="57"/>
      <c r="ES295" s="57"/>
      <c r="ET295" s="57"/>
      <c r="EU295" s="57"/>
      <c r="EV295" s="57"/>
      <c r="EW295" s="57"/>
      <c r="EX295" s="57"/>
      <c r="EY295" s="57"/>
      <c r="EZ295" s="57"/>
      <c r="FA295" s="57"/>
      <c r="FB295" s="57"/>
    </row>
    <row r="296" spans="1:158" s="60" customFormat="1" ht="15" x14ac:dyDescent="0.25">
      <c r="A296" s="57"/>
      <c r="B296" s="128">
        <v>13102020208</v>
      </c>
      <c r="C296" s="21" t="s">
        <v>89</v>
      </c>
      <c r="D296" s="50" t="s">
        <v>117</v>
      </c>
      <c r="E296" s="125">
        <f>29946102-183450</f>
        <v>29762652</v>
      </c>
      <c r="F296" s="125"/>
      <c r="G296" s="125">
        <v>0</v>
      </c>
      <c r="H296" s="125">
        <v>15340973</v>
      </c>
      <c r="I296" s="125">
        <v>0</v>
      </c>
      <c r="J296" s="125">
        <v>13079094</v>
      </c>
      <c r="K296" s="122">
        <v>0</v>
      </c>
      <c r="L296" s="122">
        <v>0</v>
      </c>
      <c r="M296" s="122">
        <v>0</v>
      </c>
      <c r="N296" s="33">
        <v>0</v>
      </c>
      <c r="O296" s="33">
        <v>0</v>
      </c>
      <c r="P296" s="33">
        <v>0</v>
      </c>
      <c r="Q296" s="33">
        <v>0</v>
      </c>
      <c r="R296" s="33">
        <f t="shared" si="160"/>
        <v>28420067</v>
      </c>
      <c r="S296" s="33">
        <f t="shared" si="122"/>
        <v>1342585</v>
      </c>
      <c r="T296" s="33">
        <f t="shared" si="118"/>
        <v>29762652</v>
      </c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  <c r="AH296" s="57"/>
      <c r="AI296" s="57"/>
      <c r="AJ296" s="57"/>
      <c r="AK296" s="57"/>
      <c r="AL296" s="57"/>
      <c r="AM296" s="57"/>
      <c r="AN296" s="57"/>
      <c r="AO296" s="57"/>
      <c r="AP296" s="57"/>
      <c r="AQ296" s="57"/>
      <c r="AR296" s="57"/>
      <c r="AS296" s="57"/>
      <c r="AT296" s="57"/>
      <c r="AU296" s="57"/>
      <c r="AV296" s="57"/>
      <c r="AW296" s="57"/>
      <c r="AX296" s="57"/>
      <c r="AY296" s="57"/>
      <c r="AZ296" s="57"/>
      <c r="BA296" s="57"/>
      <c r="BB296" s="57"/>
      <c r="BC296" s="57"/>
      <c r="BD296" s="57"/>
      <c r="BE296" s="57"/>
      <c r="BF296" s="57"/>
      <c r="BG296" s="57"/>
      <c r="BH296" s="57"/>
      <c r="BI296" s="57"/>
      <c r="BJ296" s="57"/>
      <c r="BK296" s="57"/>
      <c r="BL296" s="57"/>
      <c r="BM296" s="57"/>
      <c r="BN296" s="57"/>
      <c r="BO296" s="57"/>
      <c r="BP296" s="57"/>
      <c r="BQ296" s="57"/>
      <c r="BR296" s="57"/>
      <c r="BS296" s="57"/>
      <c r="BT296" s="57"/>
      <c r="BU296" s="57"/>
      <c r="BV296" s="57"/>
      <c r="BW296" s="57"/>
      <c r="BX296" s="57"/>
      <c r="BY296" s="57"/>
      <c r="BZ296" s="57"/>
      <c r="CA296" s="57"/>
      <c r="CB296" s="57"/>
      <c r="CC296" s="57"/>
      <c r="CD296" s="57"/>
      <c r="CE296" s="57"/>
      <c r="CF296" s="57"/>
      <c r="CG296" s="57"/>
      <c r="CH296" s="57"/>
      <c r="CI296" s="57"/>
      <c r="CJ296" s="57"/>
      <c r="CK296" s="57"/>
      <c r="CL296" s="57"/>
      <c r="CM296" s="57"/>
      <c r="CN296" s="57"/>
      <c r="CO296" s="57"/>
      <c r="CP296" s="57"/>
      <c r="CQ296" s="57"/>
      <c r="CR296" s="57"/>
      <c r="CS296" s="57"/>
      <c r="CT296" s="57"/>
      <c r="CU296" s="57"/>
      <c r="CV296" s="57"/>
      <c r="CW296" s="57"/>
      <c r="CX296" s="57"/>
      <c r="CY296" s="57"/>
      <c r="CZ296" s="57"/>
      <c r="DA296" s="57"/>
      <c r="DB296" s="57"/>
      <c r="DC296" s="57"/>
      <c r="DD296" s="57"/>
      <c r="DE296" s="57"/>
      <c r="DF296" s="57"/>
      <c r="DG296" s="57"/>
      <c r="DH296" s="57"/>
      <c r="DI296" s="57"/>
      <c r="DJ296" s="57"/>
      <c r="DK296" s="57"/>
      <c r="DL296" s="57"/>
      <c r="DM296" s="57"/>
      <c r="DN296" s="57"/>
      <c r="DO296" s="57"/>
      <c r="DP296" s="57"/>
      <c r="DQ296" s="57"/>
      <c r="DR296" s="57"/>
      <c r="DS296" s="57"/>
      <c r="DT296" s="57"/>
      <c r="DU296" s="57"/>
      <c r="DV296" s="57"/>
      <c r="DW296" s="57"/>
      <c r="DX296" s="57"/>
      <c r="DY296" s="57"/>
      <c r="DZ296" s="57"/>
      <c r="EA296" s="57"/>
      <c r="EB296" s="57"/>
      <c r="EC296" s="57"/>
      <c r="ED296" s="57"/>
      <c r="EE296" s="57"/>
      <c r="EF296" s="57"/>
      <c r="EG296" s="57"/>
      <c r="EH296" s="57"/>
      <c r="EI296" s="57"/>
      <c r="EJ296" s="57"/>
      <c r="EK296" s="57"/>
      <c r="EL296" s="57"/>
      <c r="EM296" s="57"/>
      <c r="EN296" s="57"/>
      <c r="EO296" s="57"/>
      <c r="EP296" s="57"/>
      <c r="EQ296" s="57"/>
      <c r="ER296" s="57"/>
      <c r="ES296" s="57"/>
      <c r="ET296" s="57"/>
      <c r="EU296" s="57"/>
      <c r="EV296" s="57"/>
      <c r="EW296" s="57"/>
      <c r="EX296" s="57"/>
      <c r="EY296" s="57"/>
      <c r="EZ296" s="57"/>
      <c r="FA296" s="57"/>
      <c r="FB296" s="57"/>
    </row>
    <row r="297" spans="1:158" s="60" customFormat="1" ht="15" x14ac:dyDescent="0.25">
      <c r="A297" s="57"/>
      <c r="B297" s="127">
        <v>133</v>
      </c>
      <c r="C297" s="111"/>
      <c r="D297" s="126" t="s">
        <v>17</v>
      </c>
      <c r="E297" s="59">
        <f>+E298</f>
        <v>53316079877</v>
      </c>
      <c r="F297" s="59">
        <f>+F298</f>
        <v>5927781</v>
      </c>
      <c r="G297" s="59">
        <f t="shared" ref="G297:Q297" si="161">+G298</f>
        <v>6646884899</v>
      </c>
      <c r="H297" s="59">
        <f t="shared" si="161"/>
        <v>3770798080</v>
      </c>
      <c r="I297" s="59">
        <f t="shared" si="161"/>
        <v>2558133650</v>
      </c>
      <c r="J297" s="59">
        <f t="shared" si="161"/>
        <v>8829052849</v>
      </c>
      <c r="K297" s="59">
        <f t="shared" si="161"/>
        <v>6831200252</v>
      </c>
      <c r="L297" s="59">
        <f t="shared" si="161"/>
        <v>2632398759</v>
      </c>
      <c r="M297" s="59">
        <f t="shared" si="161"/>
        <v>1760354208</v>
      </c>
      <c r="N297" s="59">
        <f t="shared" si="161"/>
        <v>1302160142</v>
      </c>
      <c r="O297" s="59">
        <f t="shared" si="161"/>
        <v>1115330947</v>
      </c>
      <c r="P297" s="59">
        <f t="shared" si="161"/>
        <v>990842968</v>
      </c>
      <c r="Q297" s="59">
        <f t="shared" si="161"/>
        <v>5060999119</v>
      </c>
      <c r="R297" s="59">
        <f t="shared" ref="R297:T297" si="162">+R298</f>
        <v>41504083654</v>
      </c>
      <c r="S297" s="59">
        <f t="shared" si="162"/>
        <v>11811996223</v>
      </c>
      <c r="T297" s="59">
        <f t="shared" si="162"/>
        <v>53316079877</v>
      </c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  <c r="AH297" s="57"/>
      <c r="AI297" s="57"/>
      <c r="AJ297" s="57"/>
      <c r="AK297" s="57"/>
      <c r="AL297" s="57"/>
      <c r="AM297" s="57"/>
      <c r="AN297" s="57"/>
      <c r="AO297" s="57"/>
      <c r="AP297" s="57"/>
      <c r="AQ297" s="57"/>
      <c r="AR297" s="57"/>
      <c r="AS297" s="57"/>
      <c r="AT297" s="57"/>
      <c r="AU297" s="57"/>
      <c r="AV297" s="57"/>
      <c r="AW297" s="57"/>
      <c r="AX297" s="57"/>
      <c r="AY297" s="57"/>
      <c r="AZ297" s="57"/>
      <c r="BA297" s="57"/>
      <c r="BB297" s="57"/>
      <c r="BC297" s="57"/>
      <c r="BD297" s="57"/>
      <c r="BE297" s="57"/>
      <c r="BF297" s="57"/>
      <c r="BG297" s="57"/>
      <c r="BH297" s="57"/>
      <c r="BI297" s="57"/>
      <c r="BJ297" s="57"/>
      <c r="BK297" s="57"/>
      <c r="BL297" s="57"/>
      <c r="BM297" s="57"/>
      <c r="BN297" s="57"/>
      <c r="BO297" s="57"/>
      <c r="BP297" s="57"/>
      <c r="BQ297" s="57"/>
      <c r="BR297" s="57"/>
      <c r="BS297" s="57"/>
      <c r="BT297" s="57"/>
      <c r="BU297" s="57"/>
      <c r="BV297" s="57"/>
      <c r="BW297" s="57"/>
      <c r="BX297" s="57"/>
      <c r="BY297" s="57"/>
      <c r="BZ297" s="57"/>
      <c r="CA297" s="57"/>
      <c r="CB297" s="57"/>
      <c r="CC297" s="57"/>
      <c r="CD297" s="57"/>
      <c r="CE297" s="57"/>
      <c r="CF297" s="57"/>
      <c r="CG297" s="57"/>
      <c r="CH297" s="57"/>
      <c r="CI297" s="57"/>
      <c r="CJ297" s="57"/>
      <c r="CK297" s="57"/>
      <c r="CL297" s="57"/>
      <c r="CM297" s="57"/>
      <c r="CN297" s="57"/>
      <c r="CO297" s="57"/>
      <c r="CP297" s="57"/>
      <c r="CQ297" s="57"/>
      <c r="CR297" s="57"/>
      <c r="CS297" s="57"/>
      <c r="CT297" s="57"/>
      <c r="CU297" s="57"/>
      <c r="CV297" s="57"/>
      <c r="CW297" s="57"/>
      <c r="CX297" s="57"/>
      <c r="CY297" s="57"/>
      <c r="CZ297" s="57"/>
      <c r="DA297" s="57"/>
      <c r="DB297" s="57"/>
      <c r="DC297" s="57"/>
      <c r="DD297" s="57"/>
      <c r="DE297" s="57"/>
      <c r="DF297" s="57"/>
      <c r="DG297" s="57"/>
      <c r="DH297" s="57"/>
      <c r="DI297" s="57"/>
      <c r="DJ297" s="57"/>
      <c r="DK297" s="57"/>
      <c r="DL297" s="57"/>
      <c r="DM297" s="57"/>
      <c r="DN297" s="57"/>
      <c r="DO297" s="57"/>
      <c r="DP297" s="57"/>
      <c r="DQ297" s="57"/>
      <c r="DR297" s="57"/>
      <c r="DS297" s="57"/>
      <c r="DT297" s="57"/>
      <c r="DU297" s="57"/>
      <c r="DV297" s="57"/>
      <c r="DW297" s="57"/>
      <c r="DX297" s="57"/>
      <c r="DY297" s="57"/>
      <c r="DZ297" s="57"/>
      <c r="EA297" s="57"/>
      <c r="EB297" s="57"/>
      <c r="EC297" s="57"/>
      <c r="ED297" s="57"/>
      <c r="EE297" s="57"/>
      <c r="EF297" s="57"/>
      <c r="EG297" s="57"/>
      <c r="EH297" s="57"/>
      <c r="EI297" s="57"/>
      <c r="EJ297" s="57"/>
      <c r="EK297" s="57"/>
      <c r="EL297" s="57"/>
      <c r="EM297" s="57"/>
      <c r="EN297" s="57"/>
      <c r="EO297" s="57"/>
      <c r="EP297" s="57"/>
      <c r="EQ297" s="57"/>
      <c r="ER297" s="57"/>
      <c r="ES297" s="57"/>
      <c r="ET297" s="57"/>
      <c r="EU297" s="57"/>
      <c r="EV297" s="57"/>
      <c r="EW297" s="57"/>
      <c r="EX297" s="57"/>
      <c r="EY297" s="57"/>
      <c r="EZ297" s="57"/>
      <c r="FA297" s="57"/>
      <c r="FB297" s="57"/>
    </row>
    <row r="298" spans="1:158" s="60" customFormat="1" ht="15" x14ac:dyDescent="0.25">
      <c r="A298" s="57"/>
      <c r="B298" s="127">
        <v>13301</v>
      </c>
      <c r="C298" s="21"/>
      <c r="D298" s="126" t="s">
        <v>43</v>
      </c>
      <c r="E298" s="59">
        <f>E299</f>
        <v>53316079877</v>
      </c>
      <c r="F298" s="59">
        <f t="shared" ref="F298:T298" si="163">F299</f>
        <v>5927781</v>
      </c>
      <c r="G298" s="59">
        <f t="shared" si="163"/>
        <v>6646884899</v>
      </c>
      <c r="H298" s="59">
        <f t="shared" si="163"/>
        <v>3770798080</v>
      </c>
      <c r="I298" s="59">
        <f t="shared" si="163"/>
        <v>2558133650</v>
      </c>
      <c r="J298" s="59">
        <f t="shared" si="163"/>
        <v>8829052849</v>
      </c>
      <c r="K298" s="59">
        <f t="shared" si="163"/>
        <v>6831200252</v>
      </c>
      <c r="L298" s="59">
        <f t="shared" si="163"/>
        <v>2632398759</v>
      </c>
      <c r="M298" s="59">
        <f t="shared" si="163"/>
        <v>1760354208</v>
      </c>
      <c r="N298" s="59">
        <f t="shared" si="163"/>
        <v>1302160142</v>
      </c>
      <c r="O298" s="59">
        <f t="shared" si="163"/>
        <v>1115330947</v>
      </c>
      <c r="P298" s="59">
        <f t="shared" si="163"/>
        <v>990842968</v>
      </c>
      <c r="Q298" s="59">
        <f t="shared" si="163"/>
        <v>5060999119</v>
      </c>
      <c r="R298" s="59">
        <f t="shared" si="163"/>
        <v>41504083654</v>
      </c>
      <c r="S298" s="59">
        <f t="shared" si="163"/>
        <v>11811996223</v>
      </c>
      <c r="T298" s="59">
        <f t="shared" si="163"/>
        <v>53316079877</v>
      </c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  <c r="AH298" s="57"/>
      <c r="AI298" s="57"/>
      <c r="AJ298" s="57"/>
      <c r="AK298" s="57"/>
      <c r="AL298" s="57"/>
      <c r="AM298" s="57"/>
      <c r="AN298" s="57"/>
      <c r="AO298" s="57"/>
      <c r="AP298" s="57"/>
      <c r="AQ298" s="57"/>
      <c r="AR298" s="57"/>
      <c r="AS298" s="57"/>
      <c r="AT298" s="57"/>
      <c r="AU298" s="57"/>
      <c r="AV298" s="57"/>
      <c r="AW298" s="57"/>
      <c r="AX298" s="57"/>
      <c r="AY298" s="57"/>
      <c r="AZ298" s="57"/>
      <c r="BA298" s="57"/>
      <c r="BB298" s="57"/>
      <c r="BC298" s="57"/>
      <c r="BD298" s="57"/>
      <c r="BE298" s="57"/>
      <c r="BF298" s="57"/>
      <c r="BG298" s="57"/>
      <c r="BH298" s="57"/>
      <c r="BI298" s="57"/>
      <c r="BJ298" s="57"/>
      <c r="BK298" s="57"/>
      <c r="BL298" s="57"/>
      <c r="BM298" s="57"/>
      <c r="BN298" s="57"/>
      <c r="BO298" s="57"/>
      <c r="BP298" s="57"/>
      <c r="BQ298" s="57"/>
      <c r="BR298" s="57"/>
      <c r="BS298" s="57"/>
      <c r="BT298" s="57"/>
      <c r="BU298" s="57"/>
      <c r="BV298" s="57"/>
      <c r="BW298" s="57"/>
      <c r="BX298" s="57"/>
      <c r="BY298" s="57"/>
      <c r="BZ298" s="57"/>
      <c r="CA298" s="57"/>
      <c r="CB298" s="57"/>
      <c r="CC298" s="57"/>
      <c r="CD298" s="57"/>
      <c r="CE298" s="57"/>
      <c r="CF298" s="57"/>
      <c r="CG298" s="57"/>
      <c r="CH298" s="57"/>
      <c r="CI298" s="57"/>
      <c r="CJ298" s="57"/>
      <c r="CK298" s="57"/>
      <c r="CL298" s="57"/>
      <c r="CM298" s="57"/>
      <c r="CN298" s="57"/>
      <c r="CO298" s="57"/>
      <c r="CP298" s="57"/>
      <c r="CQ298" s="57"/>
      <c r="CR298" s="57"/>
      <c r="CS298" s="57"/>
      <c r="CT298" s="57"/>
      <c r="CU298" s="57"/>
      <c r="CV298" s="57"/>
      <c r="CW298" s="57"/>
      <c r="CX298" s="57"/>
      <c r="CY298" s="57"/>
      <c r="CZ298" s="57"/>
      <c r="DA298" s="57"/>
      <c r="DB298" s="57"/>
      <c r="DC298" s="57"/>
      <c r="DD298" s="57"/>
      <c r="DE298" s="57"/>
      <c r="DF298" s="57"/>
      <c r="DG298" s="57"/>
      <c r="DH298" s="57"/>
      <c r="DI298" s="57"/>
      <c r="DJ298" s="57"/>
      <c r="DK298" s="57"/>
      <c r="DL298" s="57"/>
      <c r="DM298" s="57"/>
      <c r="DN298" s="57"/>
      <c r="DO298" s="57"/>
      <c r="DP298" s="57"/>
      <c r="DQ298" s="57"/>
      <c r="DR298" s="57"/>
      <c r="DS298" s="57"/>
      <c r="DT298" s="57"/>
      <c r="DU298" s="57"/>
      <c r="DV298" s="57"/>
      <c r="DW298" s="57"/>
      <c r="DX298" s="57"/>
      <c r="DY298" s="57"/>
      <c r="DZ298" s="57"/>
      <c r="EA298" s="57"/>
      <c r="EB298" s="57"/>
      <c r="EC298" s="57"/>
      <c r="ED298" s="57"/>
      <c r="EE298" s="57"/>
      <c r="EF298" s="57"/>
      <c r="EG298" s="57"/>
      <c r="EH298" s="57"/>
      <c r="EI298" s="57"/>
      <c r="EJ298" s="57"/>
      <c r="EK298" s="57"/>
      <c r="EL298" s="57"/>
      <c r="EM298" s="57"/>
      <c r="EN298" s="57"/>
      <c r="EO298" s="57"/>
      <c r="EP298" s="57"/>
      <c r="EQ298" s="57"/>
      <c r="ER298" s="57"/>
      <c r="ES298" s="57"/>
      <c r="ET298" s="57"/>
      <c r="EU298" s="57"/>
      <c r="EV298" s="57"/>
      <c r="EW298" s="57"/>
      <c r="EX298" s="57"/>
      <c r="EY298" s="57"/>
      <c r="EZ298" s="57"/>
      <c r="FA298" s="57"/>
      <c r="FB298" s="57"/>
    </row>
    <row r="299" spans="1:158" s="139" customFormat="1" ht="15" x14ac:dyDescent="0.25">
      <c r="A299" s="56"/>
      <c r="B299" s="137">
        <v>1330116</v>
      </c>
      <c r="C299" s="140"/>
      <c r="D299" s="124" t="s">
        <v>123</v>
      </c>
      <c r="E299" s="62">
        <f>+E300</f>
        <v>53316079877</v>
      </c>
      <c r="F299" s="62">
        <f>+F300</f>
        <v>5927781</v>
      </c>
      <c r="G299" s="62">
        <f t="shared" ref="G299:T299" si="164">+G300</f>
        <v>6646884899</v>
      </c>
      <c r="H299" s="62">
        <f t="shared" si="164"/>
        <v>3770798080</v>
      </c>
      <c r="I299" s="62">
        <f t="shared" si="164"/>
        <v>2558133650</v>
      </c>
      <c r="J299" s="62">
        <f t="shared" si="164"/>
        <v>8829052849</v>
      </c>
      <c r="K299" s="62">
        <f t="shared" si="164"/>
        <v>6831200252</v>
      </c>
      <c r="L299" s="62">
        <f t="shared" si="164"/>
        <v>2632398759</v>
      </c>
      <c r="M299" s="62">
        <f t="shared" si="164"/>
        <v>1760354208</v>
      </c>
      <c r="N299" s="62">
        <f t="shared" si="164"/>
        <v>1302160142</v>
      </c>
      <c r="O299" s="62">
        <f t="shared" si="164"/>
        <v>1115330947</v>
      </c>
      <c r="P299" s="62">
        <f t="shared" si="164"/>
        <v>990842968</v>
      </c>
      <c r="Q299" s="62">
        <f t="shared" si="164"/>
        <v>5060999119</v>
      </c>
      <c r="R299" s="62">
        <f t="shared" si="164"/>
        <v>41504083654</v>
      </c>
      <c r="S299" s="62">
        <f t="shared" si="164"/>
        <v>11811996223</v>
      </c>
      <c r="T299" s="62">
        <f t="shared" si="164"/>
        <v>53316079877</v>
      </c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56"/>
      <c r="AR299" s="56"/>
      <c r="AS299" s="56"/>
      <c r="AT299" s="56"/>
      <c r="AU299" s="56"/>
      <c r="AV299" s="56"/>
      <c r="AW299" s="56"/>
      <c r="AX299" s="56"/>
      <c r="AY299" s="56"/>
      <c r="AZ299" s="56"/>
      <c r="BA299" s="56"/>
      <c r="BB299" s="56"/>
      <c r="BC299" s="56"/>
      <c r="BD299" s="56"/>
      <c r="BE299" s="56"/>
      <c r="BF299" s="56"/>
      <c r="BG299" s="56"/>
      <c r="BH299" s="56"/>
      <c r="BI299" s="56"/>
      <c r="BJ299" s="56"/>
      <c r="BK299" s="56"/>
      <c r="BL299" s="56"/>
      <c r="BM299" s="56"/>
      <c r="BN299" s="56"/>
      <c r="BO299" s="56"/>
      <c r="BP299" s="56"/>
      <c r="BQ299" s="56"/>
      <c r="BR299" s="56"/>
      <c r="BS299" s="56"/>
      <c r="BT299" s="56"/>
      <c r="BU299" s="56"/>
      <c r="BV299" s="56"/>
      <c r="BW299" s="56"/>
      <c r="BX299" s="56"/>
      <c r="BY299" s="56"/>
      <c r="BZ299" s="56"/>
      <c r="CA299" s="56"/>
      <c r="CB299" s="56"/>
      <c r="CC299" s="56"/>
      <c r="CD299" s="56"/>
      <c r="CE299" s="56"/>
      <c r="CF299" s="56"/>
      <c r="CG299" s="56"/>
      <c r="CH299" s="56"/>
      <c r="CI299" s="56"/>
      <c r="CJ299" s="56"/>
      <c r="CK299" s="56"/>
      <c r="CL299" s="56"/>
      <c r="CM299" s="56"/>
      <c r="CN299" s="56"/>
      <c r="CO299" s="56"/>
      <c r="CP299" s="56"/>
      <c r="CQ299" s="56"/>
      <c r="CR299" s="56"/>
      <c r="CS299" s="56"/>
      <c r="CT299" s="56"/>
      <c r="CU299" s="56"/>
      <c r="CV299" s="56"/>
      <c r="CW299" s="56"/>
      <c r="CX299" s="56"/>
      <c r="CY299" s="56"/>
      <c r="CZ299" s="56"/>
      <c r="DA299" s="56"/>
      <c r="DB299" s="56"/>
      <c r="DC299" s="56"/>
      <c r="DD299" s="56"/>
      <c r="DE299" s="56"/>
      <c r="DF299" s="56"/>
      <c r="DG299" s="56"/>
      <c r="DH299" s="56"/>
      <c r="DI299" s="56"/>
      <c r="DJ299" s="56"/>
      <c r="DK299" s="56"/>
      <c r="DL299" s="56"/>
      <c r="DM299" s="56"/>
      <c r="DN299" s="56"/>
      <c r="DO299" s="56"/>
      <c r="DP299" s="56"/>
      <c r="DQ299" s="56"/>
      <c r="DR299" s="56"/>
      <c r="DS299" s="56"/>
      <c r="DT299" s="56"/>
      <c r="DU299" s="56"/>
      <c r="DV299" s="56"/>
      <c r="DW299" s="56"/>
      <c r="DX299" s="56"/>
      <c r="DY299" s="56"/>
      <c r="DZ299" s="56"/>
      <c r="EA299" s="56"/>
      <c r="EB299" s="56"/>
      <c r="EC299" s="56"/>
      <c r="ED299" s="56"/>
      <c r="EE299" s="56"/>
      <c r="EF299" s="56"/>
      <c r="EG299" s="56"/>
      <c r="EH299" s="56"/>
      <c r="EI299" s="56"/>
      <c r="EJ299" s="56"/>
      <c r="EK299" s="56"/>
      <c r="EL299" s="56"/>
      <c r="EM299" s="56"/>
      <c r="EN299" s="56"/>
      <c r="EO299" s="56"/>
      <c r="EP299" s="56"/>
      <c r="EQ299" s="56"/>
      <c r="ER299" s="56"/>
      <c r="ES299" s="56"/>
      <c r="ET299" s="56"/>
      <c r="EU299" s="56"/>
      <c r="EV299" s="56"/>
      <c r="EW299" s="56"/>
      <c r="EX299" s="56"/>
      <c r="EY299" s="56"/>
      <c r="EZ299" s="56"/>
      <c r="FA299" s="56"/>
      <c r="FB299" s="56"/>
    </row>
    <row r="300" spans="1:158" s="139" customFormat="1" ht="15" x14ac:dyDescent="0.25">
      <c r="A300" s="56"/>
      <c r="B300" s="137">
        <v>133011602</v>
      </c>
      <c r="C300" s="138"/>
      <c r="D300" s="124" t="s">
        <v>124</v>
      </c>
      <c r="E300" s="62">
        <f t="shared" ref="E300:T300" si="165">+E301+E307+E325+E330</f>
        <v>53316079877</v>
      </c>
      <c r="F300" s="62">
        <f t="shared" si="165"/>
        <v>5927781</v>
      </c>
      <c r="G300" s="62">
        <f>+G301+G307+G325+G330</f>
        <v>6646884899</v>
      </c>
      <c r="H300" s="62">
        <f t="shared" si="165"/>
        <v>3770798080</v>
      </c>
      <c r="I300" s="62">
        <f t="shared" si="165"/>
        <v>2558133650</v>
      </c>
      <c r="J300" s="62">
        <f t="shared" si="165"/>
        <v>8829052849</v>
      </c>
      <c r="K300" s="62">
        <f t="shared" si="165"/>
        <v>6831200252</v>
      </c>
      <c r="L300" s="62">
        <f t="shared" si="165"/>
        <v>2632398759</v>
      </c>
      <c r="M300" s="62">
        <f t="shared" si="165"/>
        <v>1760354208</v>
      </c>
      <c r="N300" s="62">
        <f t="shared" si="165"/>
        <v>1302160142</v>
      </c>
      <c r="O300" s="62">
        <f t="shared" si="165"/>
        <v>1115330947</v>
      </c>
      <c r="P300" s="62">
        <f t="shared" si="165"/>
        <v>990842968</v>
      </c>
      <c r="Q300" s="62">
        <f t="shared" si="165"/>
        <v>5060999119</v>
      </c>
      <c r="R300" s="62">
        <f t="shared" si="165"/>
        <v>41504083654</v>
      </c>
      <c r="S300" s="62">
        <f t="shared" si="165"/>
        <v>11811996223</v>
      </c>
      <c r="T300" s="62">
        <f t="shared" si="165"/>
        <v>53316079877</v>
      </c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56"/>
      <c r="AR300" s="56"/>
      <c r="AS300" s="56"/>
      <c r="AT300" s="56"/>
      <c r="AU300" s="56"/>
      <c r="AV300" s="56"/>
      <c r="AW300" s="56"/>
      <c r="AX300" s="56"/>
      <c r="AY300" s="56"/>
      <c r="AZ300" s="56"/>
      <c r="BA300" s="56"/>
      <c r="BB300" s="56"/>
      <c r="BC300" s="56"/>
      <c r="BD300" s="56"/>
      <c r="BE300" s="56"/>
      <c r="BF300" s="56"/>
      <c r="BG300" s="56"/>
      <c r="BH300" s="56"/>
      <c r="BI300" s="56"/>
      <c r="BJ300" s="56"/>
      <c r="BK300" s="56"/>
      <c r="BL300" s="56"/>
      <c r="BM300" s="56"/>
      <c r="BN300" s="56"/>
      <c r="BO300" s="56"/>
      <c r="BP300" s="56"/>
      <c r="BQ300" s="56"/>
      <c r="BR300" s="56"/>
      <c r="BS300" s="56"/>
      <c r="BT300" s="56"/>
      <c r="BU300" s="56"/>
      <c r="BV300" s="56"/>
      <c r="BW300" s="56"/>
      <c r="BX300" s="56"/>
      <c r="BY300" s="56"/>
      <c r="BZ300" s="56"/>
      <c r="CA300" s="56"/>
      <c r="CB300" s="56"/>
      <c r="CC300" s="56"/>
      <c r="CD300" s="56"/>
      <c r="CE300" s="56"/>
      <c r="CF300" s="56"/>
      <c r="CG300" s="56"/>
      <c r="CH300" s="56"/>
      <c r="CI300" s="56"/>
      <c r="CJ300" s="56"/>
      <c r="CK300" s="56"/>
      <c r="CL300" s="56"/>
      <c r="CM300" s="56"/>
      <c r="CN300" s="56"/>
      <c r="CO300" s="56"/>
      <c r="CP300" s="56"/>
      <c r="CQ300" s="56"/>
      <c r="CR300" s="56"/>
      <c r="CS300" s="56"/>
      <c r="CT300" s="56"/>
      <c r="CU300" s="56"/>
      <c r="CV300" s="56"/>
      <c r="CW300" s="56"/>
      <c r="CX300" s="56"/>
      <c r="CY300" s="56"/>
      <c r="CZ300" s="56"/>
      <c r="DA300" s="56"/>
      <c r="DB300" s="56"/>
      <c r="DC300" s="56"/>
      <c r="DD300" s="56"/>
      <c r="DE300" s="56"/>
      <c r="DF300" s="56"/>
      <c r="DG300" s="56"/>
      <c r="DH300" s="56"/>
      <c r="DI300" s="56"/>
      <c r="DJ300" s="56"/>
      <c r="DK300" s="56"/>
      <c r="DL300" s="56"/>
      <c r="DM300" s="56"/>
      <c r="DN300" s="56"/>
      <c r="DO300" s="56"/>
      <c r="DP300" s="56"/>
      <c r="DQ300" s="56"/>
      <c r="DR300" s="56"/>
      <c r="DS300" s="56"/>
      <c r="DT300" s="56"/>
      <c r="DU300" s="56"/>
      <c r="DV300" s="56"/>
      <c r="DW300" s="56"/>
      <c r="DX300" s="56"/>
      <c r="DY300" s="56"/>
      <c r="DZ300" s="56"/>
      <c r="EA300" s="56"/>
      <c r="EB300" s="56"/>
      <c r="EC300" s="56"/>
      <c r="ED300" s="56"/>
      <c r="EE300" s="56"/>
      <c r="EF300" s="56"/>
      <c r="EG300" s="56"/>
      <c r="EH300" s="56"/>
      <c r="EI300" s="56"/>
      <c r="EJ300" s="56"/>
      <c r="EK300" s="56"/>
      <c r="EL300" s="56"/>
      <c r="EM300" s="56"/>
      <c r="EN300" s="56"/>
      <c r="EO300" s="56"/>
      <c r="EP300" s="56"/>
      <c r="EQ300" s="56"/>
      <c r="ER300" s="56"/>
      <c r="ES300" s="56"/>
      <c r="ET300" s="56"/>
      <c r="EU300" s="56"/>
      <c r="EV300" s="56"/>
      <c r="EW300" s="56"/>
      <c r="EX300" s="56"/>
      <c r="EY300" s="56"/>
      <c r="EZ300" s="56"/>
      <c r="FA300" s="56"/>
      <c r="FB300" s="56"/>
    </row>
    <row r="301" spans="1:158" s="139" customFormat="1" ht="15" x14ac:dyDescent="0.25">
      <c r="A301" s="56"/>
      <c r="B301" s="137">
        <v>13301160237</v>
      </c>
      <c r="C301" s="140"/>
      <c r="D301" s="124" t="s">
        <v>125</v>
      </c>
      <c r="E301" s="62">
        <f>+E302</f>
        <v>1922739409</v>
      </c>
      <c r="F301" s="62">
        <f t="shared" ref="F301:Q301" si="166">+F302</f>
        <v>0</v>
      </c>
      <c r="G301" s="62">
        <f t="shared" si="166"/>
        <v>46362558</v>
      </c>
      <c r="H301" s="62">
        <f t="shared" si="166"/>
        <v>145037312</v>
      </c>
      <c r="I301" s="62">
        <f t="shared" si="166"/>
        <v>92736929</v>
      </c>
      <c r="J301" s="62">
        <f t="shared" si="166"/>
        <v>139592700</v>
      </c>
      <c r="K301" s="62">
        <f t="shared" si="166"/>
        <v>114616580</v>
      </c>
      <c r="L301" s="62">
        <f t="shared" si="166"/>
        <v>98615200</v>
      </c>
      <c r="M301" s="62">
        <f t="shared" si="166"/>
        <v>0</v>
      </c>
      <c r="N301" s="62">
        <f t="shared" si="166"/>
        <v>62439660</v>
      </c>
      <c r="O301" s="62">
        <f t="shared" si="166"/>
        <v>0</v>
      </c>
      <c r="P301" s="62">
        <f t="shared" si="166"/>
        <v>72922800</v>
      </c>
      <c r="Q301" s="62">
        <f t="shared" si="166"/>
        <v>117199775</v>
      </c>
      <c r="R301" s="25">
        <f t="shared" ref="R301:R325" si="167">+SUM(F301:Q301)</f>
        <v>889523514</v>
      </c>
      <c r="S301" s="25">
        <f t="shared" ref="S301:S322" si="168">+E301-R301</f>
        <v>1033215895</v>
      </c>
      <c r="T301" s="25">
        <f t="shared" ref="T301:T329" si="169">+R301+S301</f>
        <v>1922739409</v>
      </c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56"/>
      <c r="AR301" s="56"/>
      <c r="AS301" s="56"/>
      <c r="AT301" s="56"/>
      <c r="AU301" s="56"/>
      <c r="AV301" s="56"/>
      <c r="AW301" s="56"/>
      <c r="AX301" s="56"/>
      <c r="AY301" s="56"/>
      <c r="AZ301" s="56"/>
      <c r="BA301" s="56"/>
      <c r="BB301" s="56"/>
      <c r="BC301" s="56"/>
      <c r="BD301" s="56"/>
      <c r="BE301" s="56"/>
      <c r="BF301" s="56"/>
      <c r="BG301" s="56"/>
      <c r="BH301" s="56"/>
      <c r="BI301" s="56"/>
      <c r="BJ301" s="56"/>
      <c r="BK301" s="56"/>
      <c r="BL301" s="56"/>
      <c r="BM301" s="56"/>
      <c r="BN301" s="56"/>
      <c r="BO301" s="56"/>
      <c r="BP301" s="56"/>
      <c r="BQ301" s="56"/>
      <c r="BR301" s="56"/>
      <c r="BS301" s="56"/>
      <c r="BT301" s="56"/>
      <c r="BU301" s="56"/>
      <c r="BV301" s="56"/>
      <c r="BW301" s="56"/>
      <c r="BX301" s="56"/>
      <c r="BY301" s="56"/>
      <c r="BZ301" s="56"/>
      <c r="CA301" s="56"/>
      <c r="CB301" s="56"/>
      <c r="CC301" s="56"/>
      <c r="CD301" s="56"/>
      <c r="CE301" s="56"/>
      <c r="CF301" s="56"/>
      <c r="CG301" s="56"/>
      <c r="CH301" s="56"/>
      <c r="CI301" s="56"/>
      <c r="CJ301" s="56"/>
      <c r="CK301" s="56"/>
      <c r="CL301" s="56"/>
      <c r="CM301" s="56"/>
      <c r="CN301" s="56"/>
      <c r="CO301" s="56"/>
      <c r="CP301" s="56"/>
      <c r="CQ301" s="56"/>
      <c r="CR301" s="56"/>
      <c r="CS301" s="56"/>
      <c r="CT301" s="56"/>
      <c r="CU301" s="56"/>
      <c r="CV301" s="56"/>
      <c r="CW301" s="56"/>
      <c r="CX301" s="56"/>
      <c r="CY301" s="56"/>
      <c r="CZ301" s="56"/>
      <c r="DA301" s="56"/>
      <c r="DB301" s="56"/>
      <c r="DC301" s="56"/>
      <c r="DD301" s="56"/>
      <c r="DE301" s="56"/>
      <c r="DF301" s="56"/>
      <c r="DG301" s="56"/>
      <c r="DH301" s="56"/>
      <c r="DI301" s="56"/>
      <c r="DJ301" s="56"/>
      <c r="DK301" s="56"/>
      <c r="DL301" s="56"/>
      <c r="DM301" s="56"/>
      <c r="DN301" s="56"/>
      <c r="DO301" s="56"/>
      <c r="DP301" s="56"/>
      <c r="DQ301" s="56"/>
      <c r="DR301" s="56"/>
      <c r="DS301" s="56"/>
      <c r="DT301" s="56"/>
      <c r="DU301" s="56"/>
      <c r="DV301" s="56"/>
      <c r="DW301" s="56"/>
      <c r="DX301" s="56"/>
      <c r="DY301" s="56"/>
      <c r="DZ301" s="56"/>
      <c r="EA301" s="56"/>
      <c r="EB301" s="56"/>
      <c r="EC301" s="56"/>
      <c r="ED301" s="56"/>
      <c r="EE301" s="56"/>
      <c r="EF301" s="56"/>
      <c r="EG301" s="56"/>
      <c r="EH301" s="56"/>
      <c r="EI301" s="56"/>
      <c r="EJ301" s="56"/>
      <c r="EK301" s="56"/>
      <c r="EL301" s="56"/>
      <c r="EM301" s="56"/>
      <c r="EN301" s="56"/>
      <c r="EO301" s="56"/>
      <c r="EP301" s="56"/>
      <c r="EQ301" s="56"/>
      <c r="ER301" s="56"/>
      <c r="ES301" s="56"/>
      <c r="ET301" s="56"/>
      <c r="EU301" s="56"/>
      <c r="EV301" s="56"/>
      <c r="EW301" s="56"/>
      <c r="EX301" s="56"/>
      <c r="EY301" s="56"/>
      <c r="EZ301" s="56"/>
      <c r="FA301" s="56"/>
      <c r="FB301" s="56"/>
    </row>
    <row r="302" spans="1:158" s="139" customFormat="1" ht="15" x14ac:dyDescent="0.25">
      <c r="A302" s="56"/>
      <c r="B302" s="137" t="s">
        <v>457</v>
      </c>
      <c r="C302" s="138"/>
      <c r="D302" s="124" t="s">
        <v>126</v>
      </c>
      <c r="E302" s="62">
        <f>+SUM(E303:E306)</f>
        <v>1922739409</v>
      </c>
      <c r="F302" s="62">
        <f t="shared" ref="F302:T302" si="170">+SUM(F303:F306)</f>
        <v>0</v>
      </c>
      <c r="G302" s="62">
        <f t="shared" si="170"/>
        <v>46362558</v>
      </c>
      <c r="H302" s="62">
        <f t="shared" si="170"/>
        <v>145037312</v>
      </c>
      <c r="I302" s="62">
        <f t="shared" si="170"/>
        <v>92736929</v>
      </c>
      <c r="J302" s="62">
        <f t="shared" si="170"/>
        <v>139592700</v>
      </c>
      <c r="K302" s="62">
        <f t="shared" si="170"/>
        <v>114616580</v>
      </c>
      <c r="L302" s="62">
        <f t="shared" si="170"/>
        <v>98615200</v>
      </c>
      <c r="M302" s="62">
        <f t="shared" si="170"/>
        <v>0</v>
      </c>
      <c r="N302" s="62">
        <f t="shared" si="170"/>
        <v>62439660</v>
      </c>
      <c r="O302" s="62">
        <f t="shared" si="170"/>
        <v>0</v>
      </c>
      <c r="P302" s="62">
        <f t="shared" si="170"/>
        <v>72922800</v>
      </c>
      <c r="Q302" s="62">
        <f t="shared" si="170"/>
        <v>117199775</v>
      </c>
      <c r="R302" s="62">
        <f t="shared" si="170"/>
        <v>889523514</v>
      </c>
      <c r="S302" s="62">
        <f t="shared" si="170"/>
        <v>1033215895</v>
      </c>
      <c r="T302" s="62">
        <f t="shared" si="170"/>
        <v>1922739409</v>
      </c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56"/>
      <c r="AR302" s="56"/>
      <c r="AS302" s="56"/>
      <c r="AT302" s="56"/>
      <c r="AU302" s="56"/>
      <c r="AV302" s="56"/>
      <c r="AW302" s="56"/>
      <c r="AX302" s="56"/>
      <c r="AY302" s="56"/>
      <c r="AZ302" s="56"/>
      <c r="BA302" s="56"/>
      <c r="BB302" s="56"/>
      <c r="BC302" s="56"/>
      <c r="BD302" s="56"/>
      <c r="BE302" s="56"/>
      <c r="BF302" s="56"/>
      <c r="BG302" s="56"/>
      <c r="BH302" s="56"/>
      <c r="BI302" s="56"/>
      <c r="BJ302" s="56"/>
      <c r="BK302" s="56"/>
      <c r="BL302" s="56"/>
      <c r="BM302" s="56"/>
      <c r="BN302" s="56"/>
      <c r="BO302" s="56"/>
      <c r="BP302" s="56"/>
      <c r="BQ302" s="56"/>
      <c r="BR302" s="56"/>
      <c r="BS302" s="56"/>
      <c r="BT302" s="56"/>
      <c r="BU302" s="56"/>
      <c r="BV302" s="56"/>
      <c r="BW302" s="56"/>
      <c r="BX302" s="56"/>
      <c r="BY302" s="56"/>
      <c r="BZ302" s="56"/>
      <c r="CA302" s="56"/>
      <c r="CB302" s="56"/>
      <c r="CC302" s="56"/>
      <c r="CD302" s="56"/>
      <c r="CE302" s="56"/>
      <c r="CF302" s="56"/>
      <c r="CG302" s="56"/>
      <c r="CH302" s="56"/>
      <c r="CI302" s="56"/>
      <c r="CJ302" s="56"/>
      <c r="CK302" s="56"/>
      <c r="CL302" s="56"/>
      <c r="CM302" s="56"/>
      <c r="CN302" s="56"/>
      <c r="CO302" s="56"/>
      <c r="CP302" s="56"/>
      <c r="CQ302" s="56"/>
      <c r="CR302" s="56"/>
      <c r="CS302" s="56"/>
      <c r="CT302" s="56"/>
      <c r="CU302" s="56"/>
      <c r="CV302" s="56"/>
      <c r="CW302" s="56"/>
      <c r="CX302" s="56"/>
      <c r="CY302" s="56"/>
      <c r="CZ302" s="56"/>
      <c r="DA302" s="56"/>
      <c r="DB302" s="56"/>
      <c r="DC302" s="56"/>
      <c r="DD302" s="56"/>
      <c r="DE302" s="56"/>
      <c r="DF302" s="56"/>
      <c r="DG302" s="56"/>
      <c r="DH302" s="56"/>
      <c r="DI302" s="56"/>
      <c r="DJ302" s="56"/>
      <c r="DK302" s="56"/>
      <c r="DL302" s="56"/>
      <c r="DM302" s="56"/>
      <c r="DN302" s="56"/>
      <c r="DO302" s="56"/>
      <c r="DP302" s="56"/>
      <c r="DQ302" s="56"/>
      <c r="DR302" s="56"/>
      <c r="DS302" s="56"/>
      <c r="DT302" s="56"/>
      <c r="DU302" s="56"/>
      <c r="DV302" s="56"/>
      <c r="DW302" s="56"/>
      <c r="DX302" s="56"/>
      <c r="DY302" s="56"/>
      <c r="DZ302" s="56"/>
      <c r="EA302" s="56"/>
      <c r="EB302" s="56"/>
      <c r="EC302" s="56"/>
      <c r="ED302" s="56"/>
      <c r="EE302" s="56"/>
      <c r="EF302" s="56"/>
      <c r="EG302" s="56"/>
      <c r="EH302" s="56"/>
      <c r="EI302" s="56"/>
      <c r="EJ302" s="56"/>
      <c r="EK302" s="56"/>
      <c r="EL302" s="56"/>
      <c r="EM302" s="56"/>
      <c r="EN302" s="56"/>
      <c r="EO302" s="56"/>
      <c r="EP302" s="56"/>
      <c r="EQ302" s="56"/>
      <c r="ER302" s="56"/>
      <c r="ES302" s="56"/>
      <c r="ET302" s="56"/>
      <c r="EU302" s="56"/>
      <c r="EV302" s="56"/>
      <c r="EW302" s="56"/>
      <c r="EX302" s="56"/>
      <c r="EY302" s="56"/>
      <c r="EZ302" s="56"/>
      <c r="FA302" s="56"/>
      <c r="FB302" s="56"/>
    </row>
    <row r="303" spans="1:158" s="60" customFormat="1" ht="15" x14ac:dyDescent="0.25">
      <c r="A303" s="57"/>
      <c r="B303" s="128" t="s">
        <v>458</v>
      </c>
      <c r="C303" s="21" t="s">
        <v>89</v>
      </c>
      <c r="D303" s="50" t="s">
        <v>459</v>
      </c>
      <c r="E303" s="125">
        <f>712234564-3900000-1771626</f>
        <v>706562938</v>
      </c>
      <c r="F303" s="33">
        <v>0</v>
      </c>
      <c r="G303" s="33">
        <v>46362558</v>
      </c>
      <c r="H303" s="33">
        <v>145037312</v>
      </c>
      <c r="I303" s="33">
        <v>92736929</v>
      </c>
      <c r="J303" s="33">
        <v>139592700</v>
      </c>
      <c r="K303" s="33">
        <v>114616580</v>
      </c>
      <c r="L303" s="33">
        <v>98615200</v>
      </c>
      <c r="M303" s="33">
        <v>0</v>
      </c>
      <c r="N303" s="33">
        <v>62439660</v>
      </c>
      <c r="O303" s="33">
        <v>0</v>
      </c>
      <c r="P303" s="33">
        <v>72922800</v>
      </c>
      <c r="Q303" s="33">
        <v>27133221</v>
      </c>
      <c r="R303" s="33">
        <f t="shared" si="167"/>
        <v>799456960</v>
      </c>
      <c r="S303" s="33">
        <f t="shared" si="168"/>
        <v>-92894022</v>
      </c>
      <c r="T303" s="33">
        <f t="shared" si="169"/>
        <v>706562938</v>
      </c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  <c r="AH303" s="57"/>
      <c r="AI303" s="57"/>
      <c r="AJ303" s="57"/>
      <c r="AK303" s="57"/>
      <c r="AL303" s="57"/>
      <c r="AM303" s="57"/>
      <c r="AN303" s="57"/>
      <c r="AO303" s="57"/>
      <c r="AP303" s="57"/>
      <c r="AQ303" s="57"/>
      <c r="AR303" s="57"/>
      <c r="AS303" s="57"/>
      <c r="AT303" s="57"/>
      <c r="AU303" s="57"/>
      <c r="AV303" s="57"/>
      <c r="AW303" s="57"/>
      <c r="AX303" s="57"/>
      <c r="AY303" s="57"/>
      <c r="AZ303" s="57"/>
      <c r="BA303" s="57"/>
      <c r="BB303" s="57"/>
      <c r="BC303" s="57"/>
      <c r="BD303" s="57"/>
      <c r="BE303" s="57"/>
      <c r="BF303" s="57"/>
      <c r="BG303" s="57"/>
      <c r="BH303" s="57"/>
      <c r="BI303" s="57"/>
      <c r="BJ303" s="57"/>
      <c r="BK303" s="57"/>
      <c r="BL303" s="57"/>
      <c r="BM303" s="57"/>
      <c r="BN303" s="57"/>
      <c r="BO303" s="57"/>
      <c r="BP303" s="57"/>
      <c r="BQ303" s="57"/>
      <c r="BR303" s="57"/>
      <c r="BS303" s="57"/>
      <c r="BT303" s="57"/>
      <c r="BU303" s="57"/>
      <c r="BV303" s="57"/>
      <c r="BW303" s="57"/>
      <c r="BX303" s="57"/>
      <c r="BY303" s="57"/>
      <c r="BZ303" s="57"/>
      <c r="CA303" s="57"/>
      <c r="CB303" s="57"/>
      <c r="CC303" s="57"/>
      <c r="CD303" s="57"/>
      <c r="CE303" s="57"/>
      <c r="CF303" s="57"/>
      <c r="CG303" s="57"/>
      <c r="CH303" s="57"/>
      <c r="CI303" s="57"/>
      <c r="CJ303" s="57"/>
      <c r="CK303" s="57"/>
      <c r="CL303" s="57"/>
      <c r="CM303" s="57"/>
      <c r="CN303" s="57"/>
      <c r="CO303" s="57"/>
      <c r="CP303" s="57"/>
      <c r="CQ303" s="57"/>
      <c r="CR303" s="57"/>
      <c r="CS303" s="57"/>
      <c r="CT303" s="57"/>
      <c r="CU303" s="57"/>
      <c r="CV303" s="57"/>
      <c r="CW303" s="57"/>
      <c r="CX303" s="57"/>
      <c r="CY303" s="57"/>
      <c r="CZ303" s="57"/>
      <c r="DA303" s="57"/>
      <c r="DB303" s="57"/>
      <c r="DC303" s="57"/>
      <c r="DD303" s="57"/>
      <c r="DE303" s="57"/>
      <c r="DF303" s="57"/>
      <c r="DG303" s="57"/>
      <c r="DH303" s="57"/>
      <c r="DI303" s="57"/>
      <c r="DJ303" s="57"/>
      <c r="DK303" s="57"/>
      <c r="DL303" s="57"/>
      <c r="DM303" s="57"/>
      <c r="DN303" s="57"/>
      <c r="DO303" s="57"/>
      <c r="DP303" s="57"/>
      <c r="DQ303" s="57"/>
      <c r="DR303" s="57"/>
      <c r="DS303" s="57"/>
      <c r="DT303" s="57"/>
      <c r="DU303" s="57"/>
      <c r="DV303" s="57"/>
      <c r="DW303" s="57"/>
      <c r="DX303" s="57"/>
      <c r="DY303" s="57"/>
      <c r="DZ303" s="57"/>
      <c r="EA303" s="57"/>
      <c r="EB303" s="57"/>
      <c r="EC303" s="57"/>
      <c r="ED303" s="57"/>
      <c r="EE303" s="57"/>
      <c r="EF303" s="57"/>
      <c r="EG303" s="57"/>
      <c r="EH303" s="57"/>
      <c r="EI303" s="57"/>
      <c r="EJ303" s="57"/>
      <c r="EK303" s="57"/>
      <c r="EL303" s="57"/>
      <c r="EM303" s="57"/>
      <c r="EN303" s="57"/>
      <c r="EO303" s="57"/>
      <c r="EP303" s="57"/>
      <c r="EQ303" s="57"/>
      <c r="ER303" s="57"/>
      <c r="ES303" s="57"/>
      <c r="ET303" s="57"/>
      <c r="EU303" s="57"/>
      <c r="EV303" s="57"/>
      <c r="EW303" s="57"/>
      <c r="EX303" s="57"/>
      <c r="EY303" s="57"/>
      <c r="EZ303" s="57"/>
      <c r="FA303" s="57"/>
      <c r="FB303" s="57"/>
    </row>
    <row r="304" spans="1:158" s="40" customFormat="1" ht="15" x14ac:dyDescent="0.25">
      <c r="B304" s="115" t="s">
        <v>458</v>
      </c>
      <c r="C304" s="116" t="s">
        <v>90</v>
      </c>
      <c r="D304" s="117" t="s">
        <v>459</v>
      </c>
      <c r="E304" s="118">
        <v>3900000</v>
      </c>
      <c r="F304" s="119"/>
      <c r="G304" s="145">
        <v>0</v>
      </c>
      <c r="H304" s="119">
        <v>0</v>
      </c>
      <c r="I304" s="119">
        <v>0</v>
      </c>
      <c r="J304" s="119">
        <v>0</v>
      </c>
      <c r="K304" s="119"/>
      <c r="L304" s="119">
        <v>0</v>
      </c>
      <c r="M304" s="119"/>
      <c r="N304" s="119">
        <v>0</v>
      </c>
      <c r="O304" s="119">
        <v>0</v>
      </c>
      <c r="P304" s="119">
        <v>0</v>
      </c>
      <c r="Q304" s="119">
        <v>0</v>
      </c>
      <c r="R304" s="120">
        <f t="shared" ref="R304:R306" si="171">+SUM(F304:Q304)</f>
        <v>0</v>
      </c>
      <c r="S304" s="120">
        <f t="shared" ref="S304:S306" si="172">+E304-R304</f>
        <v>3900000</v>
      </c>
      <c r="T304" s="120">
        <f t="shared" ref="T304:T306" si="173">+R304+S304</f>
        <v>3900000</v>
      </c>
      <c r="U304" s="41"/>
    </row>
    <row r="305" spans="1:158" s="40" customFormat="1" ht="15" x14ac:dyDescent="0.25">
      <c r="B305" s="115" t="s">
        <v>458</v>
      </c>
      <c r="C305" s="116" t="s">
        <v>91</v>
      </c>
      <c r="D305" s="117" t="s">
        <v>459</v>
      </c>
      <c r="E305" s="118">
        <v>1159541451</v>
      </c>
      <c r="F305" s="119"/>
      <c r="G305" s="119">
        <v>0</v>
      </c>
      <c r="H305" s="119">
        <v>0</v>
      </c>
      <c r="I305" s="119">
        <v>0</v>
      </c>
      <c r="J305" s="119">
        <v>0</v>
      </c>
      <c r="K305" s="119"/>
      <c r="L305" s="119">
        <v>0</v>
      </c>
      <c r="M305" s="119"/>
      <c r="N305" s="119">
        <v>0</v>
      </c>
      <c r="O305" s="119">
        <v>0</v>
      </c>
      <c r="P305" s="119">
        <v>0</v>
      </c>
      <c r="Q305" s="119">
        <v>83862434</v>
      </c>
      <c r="R305" s="120">
        <f t="shared" si="171"/>
        <v>83862434</v>
      </c>
      <c r="S305" s="120">
        <f t="shared" si="172"/>
        <v>1075679017</v>
      </c>
      <c r="T305" s="120">
        <f t="shared" si="173"/>
        <v>1159541451</v>
      </c>
      <c r="U305" s="41"/>
    </row>
    <row r="306" spans="1:158" s="40" customFormat="1" ht="15" x14ac:dyDescent="0.25">
      <c r="B306" s="115" t="s">
        <v>458</v>
      </c>
      <c r="C306" s="116" t="s">
        <v>92</v>
      </c>
      <c r="D306" s="117" t="s">
        <v>459</v>
      </c>
      <c r="E306" s="118">
        <v>52735020</v>
      </c>
      <c r="F306" s="119"/>
      <c r="G306" s="119">
        <v>0</v>
      </c>
      <c r="H306" s="119">
        <v>0</v>
      </c>
      <c r="I306" s="119">
        <v>0</v>
      </c>
      <c r="J306" s="119">
        <v>0</v>
      </c>
      <c r="K306" s="119"/>
      <c r="L306" s="119">
        <v>0</v>
      </c>
      <c r="M306" s="119"/>
      <c r="N306" s="119">
        <v>0</v>
      </c>
      <c r="O306" s="119">
        <v>0</v>
      </c>
      <c r="P306" s="119">
        <v>0</v>
      </c>
      <c r="Q306" s="119">
        <v>6204120</v>
      </c>
      <c r="R306" s="120">
        <f t="shared" si="171"/>
        <v>6204120</v>
      </c>
      <c r="S306" s="120">
        <f t="shared" si="172"/>
        <v>46530900</v>
      </c>
      <c r="T306" s="120">
        <f t="shared" si="173"/>
        <v>52735020</v>
      </c>
      <c r="U306" s="41"/>
    </row>
    <row r="307" spans="1:158" s="139" customFormat="1" ht="15" x14ac:dyDescent="0.25">
      <c r="A307" s="56"/>
      <c r="B307" s="137">
        <v>13301160238</v>
      </c>
      <c r="C307" s="138"/>
      <c r="D307" s="124" t="s">
        <v>128</v>
      </c>
      <c r="E307" s="62">
        <f>+E308</f>
        <v>47381982376</v>
      </c>
      <c r="F307" s="62">
        <f t="shared" ref="F307:Q307" si="174">+F308</f>
        <v>5927781</v>
      </c>
      <c r="G307" s="62">
        <f t="shared" si="174"/>
        <v>5926073902</v>
      </c>
      <c r="H307" s="62">
        <f t="shared" si="174"/>
        <v>2581392967</v>
      </c>
      <c r="I307" s="62">
        <f t="shared" si="174"/>
        <v>1467523399</v>
      </c>
      <c r="J307" s="62">
        <f t="shared" si="174"/>
        <v>8659048259</v>
      </c>
      <c r="K307" s="62">
        <f t="shared" si="174"/>
        <v>6636104298</v>
      </c>
      <c r="L307" s="62">
        <f t="shared" si="174"/>
        <v>2527138775</v>
      </c>
      <c r="M307" s="62">
        <f t="shared" si="174"/>
        <v>1760354208</v>
      </c>
      <c r="N307" s="62">
        <f t="shared" si="174"/>
        <v>1219957942</v>
      </c>
      <c r="O307" s="62">
        <f t="shared" si="174"/>
        <v>1115330947</v>
      </c>
      <c r="P307" s="62">
        <f t="shared" si="174"/>
        <v>813706243</v>
      </c>
      <c r="Q307" s="62">
        <f t="shared" si="174"/>
        <v>4647835188</v>
      </c>
      <c r="R307" s="25">
        <f t="shared" si="167"/>
        <v>37360393909</v>
      </c>
      <c r="S307" s="25">
        <f>+E307-R307</f>
        <v>10021588467</v>
      </c>
      <c r="T307" s="25">
        <f t="shared" si="169"/>
        <v>47381982376</v>
      </c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56"/>
      <c r="AR307" s="56"/>
      <c r="AS307" s="56"/>
      <c r="AT307" s="56"/>
      <c r="AU307" s="56"/>
      <c r="AV307" s="56"/>
      <c r="AW307" s="56"/>
      <c r="AX307" s="56"/>
      <c r="AY307" s="56"/>
      <c r="AZ307" s="56"/>
      <c r="BA307" s="56"/>
      <c r="BB307" s="56"/>
      <c r="BC307" s="56"/>
      <c r="BD307" s="56"/>
      <c r="BE307" s="56"/>
      <c r="BF307" s="56"/>
      <c r="BG307" s="56"/>
      <c r="BH307" s="56"/>
      <c r="BI307" s="56"/>
      <c r="BJ307" s="56"/>
      <c r="BK307" s="56"/>
      <c r="BL307" s="56"/>
      <c r="BM307" s="56"/>
      <c r="BN307" s="56"/>
      <c r="BO307" s="56"/>
      <c r="BP307" s="56"/>
      <c r="BQ307" s="56"/>
      <c r="BR307" s="56"/>
      <c r="BS307" s="56"/>
      <c r="BT307" s="56"/>
      <c r="BU307" s="56"/>
      <c r="BV307" s="56"/>
      <c r="BW307" s="56"/>
      <c r="BX307" s="56"/>
      <c r="BY307" s="56"/>
      <c r="BZ307" s="56"/>
      <c r="CA307" s="56"/>
      <c r="CB307" s="56"/>
      <c r="CC307" s="56"/>
      <c r="CD307" s="56"/>
      <c r="CE307" s="56"/>
      <c r="CF307" s="56"/>
      <c r="CG307" s="56"/>
      <c r="CH307" s="56"/>
      <c r="CI307" s="56"/>
      <c r="CJ307" s="56"/>
      <c r="CK307" s="56"/>
      <c r="CL307" s="56"/>
      <c r="CM307" s="56"/>
      <c r="CN307" s="56"/>
      <c r="CO307" s="56"/>
      <c r="CP307" s="56"/>
      <c r="CQ307" s="56"/>
      <c r="CR307" s="56"/>
      <c r="CS307" s="56"/>
      <c r="CT307" s="56"/>
      <c r="CU307" s="56"/>
      <c r="CV307" s="56"/>
      <c r="CW307" s="56"/>
      <c r="CX307" s="56"/>
      <c r="CY307" s="56"/>
      <c r="CZ307" s="56"/>
      <c r="DA307" s="56"/>
      <c r="DB307" s="56"/>
      <c r="DC307" s="56"/>
      <c r="DD307" s="56"/>
      <c r="DE307" s="56"/>
      <c r="DF307" s="56"/>
      <c r="DG307" s="56"/>
      <c r="DH307" s="56"/>
      <c r="DI307" s="56"/>
      <c r="DJ307" s="56"/>
      <c r="DK307" s="56"/>
      <c r="DL307" s="56"/>
      <c r="DM307" s="56"/>
      <c r="DN307" s="56"/>
      <c r="DO307" s="56"/>
      <c r="DP307" s="56"/>
      <c r="DQ307" s="56"/>
      <c r="DR307" s="56"/>
      <c r="DS307" s="56"/>
      <c r="DT307" s="56"/>
      <c r="DU307" s="56"/>
      <c r="DV307" s="56"/>
      <c r="DW307" s="56"/>
      <c r="DX307" s="56"/>
      <c r="DY307" s="56"/>
      <c r="DZ307" s="56"/>
      <c r="EA307" s="56"/>
      <c r="EB307" s="56"/>
      <c r="EC307" s="56"/>
      <c r="ED307" s="56"/>
      <c r="EE307" s="56"/>
      <c r="EF307" s="56"/>
      <c r="EG307" s="56"/>
      <c r="EH307" s="56"/>
      <c r="EI307" s="56"/>
      <c r="EJ307" s="56"/>
      <c r="EK307" s="56"/>
      <c r="EL307" s="56"/>
      <c r="EM307" s="56"/>
      <c r="EN307" s="56"/>
      <c r="EO307" s="56"/>
      <c r="EP307" s="56"/>
      <c r="EQ307" s="56"/>
      <c r="ER307" s="56"/>
      <c r="ES307" s="56"/>
      <c r="ET307" s="56"/>
      <c r="EU307" s="56"/>
      <c r="EV307" s="56"/>
      <c r="EW307" s="56"/>
      <c r="EX307" s="56"/>
      <c r="EY307" s="56"/>
      <c r="EZ307" s="56"/>
      <c r="FA307" s="56"/>
      <c r="FB307" s="56"/>
    </row>
    <row r="308" spans="1:158" s="139" customFormat="1" ht="15" x14ac:dyDescent="0.25">
      <c r="A308" s="56"/>
      <c r="B308" s="137" t="s">
        <v>460</v>
      </c>
      <c r="C308" s="138"/>
      <c r="D308" s="124" t="s">
        <v>129</v>
      </c>
      <c r="E308" s="62">
        <f>+SUM(E309:E323)</f>
        <v>47381982376</v>
      </c>
      <c r="F308" s="62">
        <f t="shared" ref="F308:T308" si="175">+SUM(F309:F323)</f>
        <v>5927781</v>
      </c>
      <c r="G308" s="62">
        <f t="shared" si="175"/>
        <v>5926073902</v>
      </c>
      <c r="H308" s="62">
        <f t="shared" si="175"/>
        <v>2581392967</v>
      </c>
      <c r="I308" s="62">
        <f>+SUM(I309:I323)</f>
        <v>1467523399</v>
      </c>
      <c r="J308" s="62">
        <f t="shared" si="175"/>
        <v>8659048259</v>
      </c>
      <c r="K308" s="62">
        <f t="shared" si="175"/>
        <v>6636104298</v>
      </c>
      <c r="L308" s="62">
        <f t="shared" si="175"/>
        <v>2527138775</v>
      </c>
      <c r="M308" s="62">
        <f t="shared" si="175"/>
        <v>1760354208</v>
      </c>
      <c r="N308" s="62">
        <f t="shared" si="175"/>
        <v>1219957942</v>
      </c>
      <c r="O308" s="62">
        <f t="shared" si="175"/>
        <v>1115330947</v>
      </c>
      <c r="P308" s="62">
        <f t="shared" si="175"/>
        <v>813706243</v>
      </c>
      <c r="Q308" s="62">
        <f t="shared" si="175"/>
        <v>4647835188</v>
      </c>
      <c r="R308" s="62">
        <f t="shared" si="175"/>
        <v>37360393909</v>
      </c>
      <c r="S308" s="62">
        <f t="shared" si="175"/>
        <v>10021588467</v>
      </c>
      <c r="T308" s="62">
        <f t="shared" si="175"/>
        <v>47381982376</v>
      </c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56"/>
      <c r="AR308" s="56"/>
      <c r="AS308" s="56"/>
      <c r="AT308" s="56"/>
      <c r="AU308" s="56"/>
      <c r="AV308" s="56"/>
      <c r="AW308" s="56"/>
      <c r="AX308" s="56"/>
      <c r="AY308" s="56"/>
      <c r="AZ308" s="56"/>
      <c r="BA308" s="56"/>
      <c r="BB308" s="56"/>
      <c r="BC308" s="56"/>
      <c r="BD308" s="56"/>
      <c r="BE308" s="56"/>
      <c r="BF308" s="56"/>
      <c r="BG308" s="56"/>
      <c r="BH308" s="56"/>
      <c r="BI308" s="56"/>
      <c r="BJ308" s="56"/>
      <c r="BK308" s="56"/>
      <c r="BL308" s="56"/>
      <c r="BM308" s="56"/>
      <c r="BN308" s="56"/>
      <c r="BO308" s="56"/>
      <c r="BP308" s="56"/>
      <c r="BQ308" s="56"/>
      <c r="BR308" s="56"/>
      <c r="BS308" s="56"/>
      <c r="BT308" s="56"/>
      <c r="BU308" s="56"/>
      <c r="BV308" s="56"/>
      <c r="BW308" s="56"/>
      <c r="BX308" s="56"/>
      <c r="BY308" s="56"/>
      <c r="BZ308" s="56"/>
      <c r="CA308" s="56"/>
      <c r="CB308" s="56"/>
      <c r="CC308" s="56"/>
      <c r="CD308" s="56"/>
      <c r="CE308" s="56"/>
      <c r="CF308" s="56"/>
      <c r="CG308" s="56"/>
      <c r="CH308" s="56"/>
      <c r="CI308" s="56"/>
      <c r="CJ308" s="56"/>
      <c r="CK308" s="56"/>
      <c r="CL308" s="56"/>
      <c r="CM308" s="56"/>
      <c r="CN308" s="56"/>
      <c r="CO308" s="56"/>
      <c r="CP308" s="56"/>
      <c r="CQ308" s="56"/>
      <c r="CR308" s="56"/>
      <c r="CS308" s="56"/>
      <c r="CT308" s="56"/>
      <c r="CU308" s="56"/>
      <c r="CV308" s="56"/>
      <c r="CW308" s="56"/>
      <c r="CX308" s="56"/>
      <c r="CY308" s="56"/>
      <c r="CZ308" s="56"/>
      <c r="DA308" s="56"/>
      <c r="DB308" s="56"/>
      <c r="DC308" s="56"/>
      <c r="DD308" s="56"/>
      <c r="DE308" s="56"/>
      <c r="DF308" s="56"/>
      <c r="DG308" s="56"/>
      <c r="DH308" s="56"/>
      <c r="DI308" s="56"/>
      <c r="DJ308" s="56"/>
      <c r="DK308" s="56"/>
      <c r="DL308" s="56"/>
      <c r="DM308" s="56"/>
      <c r="DN308" s="56"/>
      <c r="DO308" s="56"/>
      <c r="DP308" s="56"/>
      <c r="DQ308" s="56"/>
      <c r="DR308" s="56"/>
      <c r="DS308" s="56"/>
      <c r="DT308" s="56"/>
      <c r="DU308" s="56"/>
      <c r="DV308" s="56"/>
      <c r="DW308" s="56"/>
      <c r="DX308" s="56"/>
      <c r="DY308" s="56"/>
      <c r="DZ308" s="56"/>
      <c r="EA308" s="56"/>
      <c r="EB308" s="56"/>
      <c r="EC308" s="56"/>
      <c r="ED308" s="56"/>
      <c r="EE308" s="56"/>
      <c r="EF308" s="56"/>
      <c r="EG308" s="56"/>
      <c r="EH308" s="56"/>
      <c r="EI308" s="56"/>
      <c r="EJ308" s="56"/>
      <c r="EK308" s="56"/>
      <c r="EL308" s="56"/>
      <c r="EM308" s="56"/>
      <c r="EN308" s="56"/>
      <c r="EO308" s="56"/>
      <c r="EP308" s="56"/>
      <c r="EQ308" s="56"/>
      <c r="ER308" s="56"/>
      <c r="ES308" s="56"/>
      <c r="ET308" s="56"/>
      <c r="EU308" s="56"/>
      <c r="EV308" s="56"/>
      <c r="EW308" s="56"/>
      <c r="EX308" s="56"/>
      <c r="EY308" s="56"/>
      <c r="EZ308" s="56"/>
      <c r="FA308" s="56"/>
      <c r="FB308" s="56"/>
    </row>
    <row r="309" spans="1:158" s="60" customFormat="1" ht="15" x14ac:dyDescent="0.25">
      <c r="A309" s="57"/>
      <c r="B309" s="128" t="s">
        <v>461</v>
      </c>
      <c r="C309" s="111" t="s">
        <v>89</v>
      </c>
      <c r="D309" s="50" t="s">
        <v>118</v>
      </c>
      <c r="E309" s="125">
        <v>27755500</v>
      </c>
      <c r="F309" s="33"/>
      <c r="G309" s="33">
        <v>0</v>
      </c>
      <c r="H309" s="33"/>
      <c r="I309" s="33"/>
      <c r="J309" s="122">
        <v>0</v>
      </c>
      <c r="K309" s="33">
        <v>6519526</v>
      </c>
      <c r="L309" s="123">
        <v>0</v>
      </c>
      <c r="M309" s="33">
        <v>0</v>
      </c>
      <c r="N309" s="33">
        <v>0</v>
      </c>
      <c r="O309" s="33">
        <v>0</v>
      </c>
      <c r="P309" s="33">
        <v>0</v>
      </c>
      <c r="Q309" s="33">
        <v>0</v>
      </c>
      <c r="R309" s="33">
        <f t="shared" si="167"/>
        <v>6519526</v>
      </c>
      <c r="S309" s="33">
        <f t="shared" si="168"/>
        <v>21235974</v>
      </c>
      <c r="T309" s="33">
        <f t="shared" si="169"/>
        <v>27755500</v>
      </c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  <c r="AH309" s="57"/>
      <c r="AI309" s="57"/>
      <c r="AJ309" s="57"/>
      <c r="AK309" s="57"/>
      <c r="AL309" s="57"/>
      <c r="AM309" s="57"/>
      <c r="AN309" s="57"/>
      <c r="AO309" s="57"/>
      <c r="AP309" s="57"/>
      <c r="AQ309" s="57"/>
      <c r="AR309" s="57"/>
      <c r="AS309" s="57"/>
      <c r="AT309" s="57"/>
      <c r="AU309" s="57"/>
      <c r="AV309" s="57"/>
      <c r="AW309" s="57"/>
      <c r="AX309" s="57"/>
      <c r="AY309" s="57"/>
      <c r="AZ309" s="57"/>
      <c r="BA309" s="57"/>
      <c r="BB309" s="57"/>
      <c r="BC309" s="57"/>
      <c r="BD309" s="57"/>
      <c r="BE309" s="57"/>
      <c r="BF309" s="57"/>
      <c r="BG309" s="57"/>
      <c r="BH309" s="57"/>
      <c r="BI309" s="57"/>
      <c r="BJ309" s="57"/>
      <c r="BK309" s="57"/>
      <c r="BL309" s="57"/>
      <c r="BM309" s="57"/>
      <c r="BN309" s="57"/>
      <c r="BO309" s="57"/>
      <c r="BP309" s="57"/>
      <c r="BQ309" s="57"/>
      <c r="BR309" s="57"/>
      <c r="BS309" s="57"/>
      <c r="BT309" s="57"/>
      <c r="BU309" s="57"/>
      <c r="BV309" s="57"/>
      <c r="BW309" s="57"/>
      <c r="BX309" s="57"/>
      <c r="BY309" s="57"/>
      <c r="BZ309" s="57"/>
      <c r="CA309" s="57"/>
      <c r="CB309" s="57"/>
      <c r="CC309" s="57"/>
      <c r="CD309" s="57"/>
      <c r="CE309" s="57"/>
      <c r="CF309" s="57"/>
      <c r="CG309" s="57"/>
      <c r="CH309" s="57"/>
      <c r="CI309" s="57"/>
      <c r="CJ309" s="57"/>
      <c r="CK309" s="57"/>
      <c r="CL309" s="57"/>
      <c r="CM309" s="57"/>
      <c r="CN309" s="57"/>
      <c r="CO309" s="57"/>
      <c r="CP309" s="57"/>
      <c r="CQ309" s="57"/>
      <c r="CR309" s="57"/>
      <c r="CS309" s="57"/>
      <c r="CT309" s="57"/>
      <c r="CU309" s="57"/>
      <c r="CV309" s="57"/>
      <c r="CW309" s="57"/>
      <c r="CX309" s="57"/>
      <c r="CY309" s="57"/>
      <c r="CZ309" s="57"/>
      <c r="DA309" s="57"/>
      <c r="DB309" s="57"/>
      <c r="DC309" s="57"/>
      <c r="DD309" s="57"/>
      <c r="DE309" s="57"/>
      <c r="DF309" s="57"/>
      <c r="DG309" s="57"/>
      <c r="DH309" s="57"/>
      <c r="DI309" s="57"/>
      <c r="DJ309" s="57"/>
      <c r="DK309" s="57"/>
      <c r="DL309" s="57"/>
      <c r="DM309" s="57"/>
      <c r="DN309" s="57"/>
      <c r="DO309" s="57"/>
      <c r="DP309" s="57"/>
      <c r="DQ309" s="57"/>
      <c r="DR309" s="57"/>
      <c r="DS309" s="57"/>
      <c r="DT309" s="57"/>
      <c r="DU309" s="57"/>
      <c r="DV309" s="57"/>
      <c r="DW309" s="57"/>
      <c r="DX309" s="57"/>
      <c r="DY309" s="57"/>
      <c r="DZ309" s="57"/>
      <c r="EA309" s="57"/>
      <c r="EB309" s="57"/>
      <c r="EC309" s="57"/>
      <c r="ED309" s="57"/>
      <c r="EE309" s="57"/>
      <c r="EF309" s="57"/>
      <c r="EG309" s="57"/>
      <c r="EH309" s="57"/>
      <c r="EI309" s="57"/>
      <c r="EJ309" s="57"/>
      <c r="EK309" s="57"/>
      <c r="EL309" s="57"/>
      <c r="EM309" s="57"/>
      <c r="EN309" s="57"/>
      <c r="EO309" s="57"/>
      <c r="EP309" s="57"/>
      <c r="EQ309" s="57"/>
      <c r="ER309" s="57"/>
      <c r="ES309" s="57"/>
      <c r="ET309" s="57"/>
      <c r="EU309" s="57"/>
      <c r="EV309" s="57"/>
      <c r="EW309" s="57"/>
      <c r="EX309" s="57"/>
      <c r="EY309" s="57"/>
      <c r="EZ309" s="57"/>
      <c r="FA309" s="57"/>
      <c r="FB309" s="57"/>
    </row>
    <row r="310" spans="1:158" s="60" customFormat="1" ht="15" x14ac:dyDescent="0.25">
      <c r="A310" s="57"/>
      <c r="B310" s="128" t="s">
        <v>461</v>
      </c>
      <c r="C310" s="21" t="s">
        <v>95</v>
      </c>
      <c r="D310" s="50" t="s">
        <v>119</v>
      </c>
      <c r="E310" s="125">
        <f>10597385380-7436368</f>
        <v>10589949012</v>
      </c>
      <c r="F310" s="33"/>
      <c r="G310" s="33">
        <v>357530907</v>
      </c>
      <c r="H310" s="33">
        <v>323620873</v>
      </c>
      <c r="I310" s="33">
        <v>51144342</v>
      </c>
      <c r="J310" s="122">
        <v>2960966296</v>
      </c>
      <c r="K310" s="33">
        <v>2660927841</v>
      </c>
      <c r="L310" s="123">
        <v>0</v>
      </c>
      <c r="M310" s="33">
        <v>541080391</v>
      </c>
      <c r="N310" s="33">
        <v>13946800</v>
      </c>
      <c r="O310" s="33">
        <v>0</v>
      </c>
      <c r="P310" s="33">
        <v>131452379</v>
      </c>
      <c r="Q310" s="33">
        <v>2376514270</v>
      </c>
      <c r="R310" s="33">
        <f t="shared" si="167"/>
        <v>9417184099</v>
      </c>
      <c r="S310" s="33">
        <f t="shared" si="168"/>
        <v>1172764913</v>
      </c>
      <c r="T310" s="33">
        <f t="shared" si="169"/>
        <v>10589949012</v>
      </c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  <c r="AH310" s="57"/>
      <c r="AI310" s="57"/>
      <c r="AJ310" s="57"/>
      <c r="AK310" s="57"/>
      <c r="AL310" s="57"/>
      <c r="AM310" s="57"/>
      <c r="AN310" s="57"/>
      <c r="AO310" s="57"/>
      <c r="AP310" s="57"/>
      <c r="AQ310" s="57"/>
      <c r="AR310" s="57"/>
      <c r="AS310" s="57"/>
      <c r="AT310" s="57"/>
      <c r="AU310" s="57"/>
      <c r="AV310" s="57"/>
      <c r="AW310" s="57"/>
      <c r="AX310" s="57"/>
      <c r="AY310" s="57"/>
      <c r="AZ310" s="57"/>
      <c r="BA310" s="57"/>
      <c r="BB310" s="57"/>
      <c r="BC310" s="57"/>
      <c r="BD310" s="57"/>
      <c r="BE310" s="57"/>
      <c r="BF310" s="57"/>
      <c r="BG310" s="57"/>
      <c r="BH310" s="57"/>
      <c r="BI310" s="57"/>
      <c r="BJ310" s="57"/>
      <c r="BK310" s="57"/>
      <c r="BL310" s="57"/>
      <c r="BM310" s="57"/>
      <c r="BN310" s="57"/>
      <c r="BO310" s="57"/>
      <c r="BP310" s="57"/>
      <c r="BQ310" s="57"/>
      <c r="BR310" s="57"/>
      <c r="BS310" s="57"/>
      <c r="BT310" s="57"/>
      <c r="BU310" s="57"/>
      <c r="BV310" s="57"/>
      <c r="BW310" s="57"/>
      <c r="BX310" s="57"/>
      <c r="BY310" s="57"/>
      <c r="BZ310" s="57"/>
      <c r="CA310" s="57"/>
      <c r="CB310" s="57"/>
      <c r="CC310" s="57"/>
      <c r="CD310" s="57"/>
      <c r="CE310" s="57"/>
      <c r="CF310" s="57"/>
      <c r="CG310" s="57"/>
      <c r="CH310" s="57"/>
      <c r="CI310" s="57"/>
      <c r="CJ310" s="57"/>
      <c r="CK310" s="57"/>
      <c r="CL310" s="57"/>
      <c r="CM310" s="57"/>
      <c r="CN310" s="57"/>
      <c r="CO310" s="57"/>
      <c r="CP310" s="57"/>
      <c r="CQ310" s="57"/>
      <c r="CR310" s="57"/>
      <c r="CS310" s="57"/>
      <c r="CT310" s="57"/>
      <c r="CU310" s="57"/>
      <c r="CV310" s="57"/>
      <c r="CW310" s="57"/>
      <c r="CX310" s="57"/>
      <c r="CY310" s="57"/>
      <c r="CZ310" s="57"/>
      <c r="DA310" s="57"/>
      <c r="DB310" s="57"/>
      <c r="DC310" s="57"/>
      <c r="DD310" s="57"/>
      <c r="DE310" s="57"/>
      <c r="DF310" s="57"/>
      <c r="DG310" s="57"/>
      <c r="DH310" s="57"/>
      <c r="DI310" s="57"/>
      <c r="DJ310" s="57"/>
      <c r="DK310" s="57"/>
      <c r="DL310" s="57"/>
      <c r="DM310" s="57"/>
      <c r="DN310" s="57"/>
      <c r="DO310" s="57"/>
      <c r="DP310" s="57"/>
      <c r="DQ310" s="57"/>
      <c r="DR310" s="57"/>
      <c r="DS310" s="57"/>
      <c r="DT310" s="57"/>
      <c r="DU310" s="57"/>
      <c r="DV310" s="57"/>
      <c r="DW310" s="57"/>
      <c r="DX310" s="57"/>
      <c r="DY310" s="57"/>
      <c r="DZ310" s="57"/>
      <c r="EA310" s="57"/>
      <c r="EB310" s="57"/>
      <c r="EC310" s="57"/>
      <c r="ED310" s="57"/>
      <c r="EE310" s="57"/>
      <c r="EF310" s="57"/>
      <c r="EG310" s="57"/>
      <c r="EH310" s="57"/>
      <c r="EI310" s="57"/>
      <c r="EJ310" s="57"/>
      <c r="EK310" s="57"/>
      <c r="EL310" s="57"/>
      <c r="EM310" s="57"/>
      <c r="EN310" s="57"/>
      <c r="EO310" s="57"/>
      <c r="EP310" s="57"/>
      <c r="EQ310" s="57"/>
      <c r="ER310" s="57"/>
      <c r="ES310" s="57"/>
      <c r="ET310" s="57"/>
      <c r="EU310" s="57"/>
      <c r="EV310" s="57"/>
      <c r="EW310" s="57"/>
      <c r="EX310" s="57"/>
      <c r="EY310" s="57"/>
      <c r="EZ310" s="57"/>
      <c r="FA310" s="57"/>
      <c r="FB310" s="57"/>
    </row>
    <row r="311" spans="1:158" s="136" customFormat="1" ht="15" x14ac:dyDescent="0.25">
      <c r="A311" s="129"/>
      <c r="B311" s="130" t="s">
        <v>461</v>
      </c>
      <c r="C311" s="131" t="s">
        <v>91</v>
      </c>
      <c r="D311" s="132" t="s">
        <v>130</v>
      </c>
      <c r="E311" s="133">
        <v>15476103889</v>
      </c>
      <c r="F311" s="120"/>
      <c r="G311" s="120">
        <v>2273384492</v>
      </c>
      <c r="H311" s="120">
        <v>1232525704</v>
      </c>
      <c r="I311" s="120">
        <v>1156783610</v>
      </c>
      <c r="J311" s="134">
        <v>2683774784</v>
      </c>
      <c r="K311" s="120">
        <v>2742046469</v>
      </c>
      <c r="L311" s="135">
        <v>1823482324</v>
      </c>
      <c r="M311" s="120">
        <v>896573439</v>
      </c>
      <c r="N311" s="120">
        <v>304623250</v>
      </c>
      <c r="O311" s="120">
        <v>1006371904</v>
      </c>
      <c r="P311" s="120">
        <v>267565904</v>
      </c>
      <c r="Q311" s="120">
        <v>970937578</v>
      </c>
      <c r="R311" s="120">
        <f t="shared" si="167"/>
        <v>15358069458</v>
      </c>
      <c r="S311" s="120">
        <f t="shared" si="168"/>
        <v>118034431</v>
      </c>
      <c r="T311" s="120">
        <f t="shared" si="169"/>
        <v>15476103889</v>
      </c>
      <c r="U311" s="129"/>
      <c r="V311" s="129"/>
      <c r="W311" s="129"/>
      <c r="X311" s="129"/>
      <c r="Y311" s="129"/>
      <c r="Z311" s="129"/>
      <c r="AA311" s="129"/>
      <c r="AB311" s="129"/>
      <c r="AC311" s="129"/>
      <c r="AD311" s="129"/>
      <c r="AE311" s="129"/>
      <c r="AF311" s="129"/>
      <c r="AG311" s="129"/>
      <c r="AH311" s="129"/>
      <c r="AI311" s="129"/>
      <c r="AJ311" s="129"/>
      <c r="AK311" s="129"/>
      <c r="AL311" s="129"/>
      <c r="AM311" s="129"/>
      <c r="AN311" s="129"/>
      <c r="AO311" s="129"/>
      <c r="AP311" s="129"/>
      <c r="AQ311" s="129"/>
      <c r="AR311" s="129"/>
      <c r="AS311" s="129"/>
      <c r="AT311" s="129"/>
      <c r="AU311" s="129"/>
      <c r="AV311" s="129"/>
      <c r="AW311" s="129"/>
      <c r="AX311" s="129"/>
      <c r="AY311" s="129"/>
      <c r="AZ311" s="129"/>
      <c r="BA311" s="129"/>
      <c r="BB311" s="129"/>
      <c r="BC311" s="129"/>
      <c r="BD311" s="129"/>
      <c r="BE311" s="129"/>
      <c r="BF311" s="129"/>
      <c r="BG311" s="129"/>
      <c r="BH311" s="129"/>
      <c r="BI311" s="129"/>
      <c r="BJ311" s="129"/>
      <c r="BK311" s="129"/>
      <c r="BL311" s="129"/>
      <c r="BM311" s="129"/>
      <c r="BN311" s="129"/>
      <c r="BO311" s="129"/>
      <c r="BP311" s="129"/>
      <c r="BQ311" s="129"/>
      <c r="BR311" s="129"/>
      <c r="BS311" s="129"/>
      <c r="BT311" s="129"/>
      <c r="BU311" s="129"/>
      <c r="BV311" s="129"/>
      <c r="BW311" s="129"/>
      <c r="BX311" s="129"/>
      <c r="BY311" s="129"/>
      <c r="BZ311" s="129"/>
      <c r="CA311" s="129"/>
      <c r="CB311" s="129"/>
      <c r="CC311" s="129"/>
      <c r="CD311" s="129"/>
      <c r="CE311" s="129"/>
      <c r="CF311" s="129"/>
      <c r="CG311" s="129"/>
      <c r="CH311" s="129"/>
      <c r="CI311" s="129"/>
      <c r="CJ311" s="129"/>
      <c r="CK311" s="129"/>
      <c r="CL311" s="129"/>
      <c r="CM311" s="129"/>
      <c r="CN311" s="129"/>
      <c r="CO311" s="129"/>
      <c r="CP311" s="129"/>
      <c r="CQ311" s="129"/>
      <c r="CR311" s="129"/>
      <c r="CS311" s="129"/>
      <c r="CT311" s="129"/>
      <c r="CU311" s="129"/>
      <c r="CV311" s="129"/>
      <c r="CW311" s="129"/>
      <c r="CX311" s="129"/>
      <c r="CY311" s="129"/>
      <c r="CZ311" s="129"/>
      <c r="DA311" s="129"/>
      <c r="DB311" s="129"/>
      <c r="DC311" s="129"/>
      <c r="DD311" s="129"/>
      <c r="DE311" s="129"/>
      <c r="DF311" s="129"/>
      <c r="DG311" s="129"/>
      <c r="DH311" s="129"/>
      <c r="DI311" s="129"/>
      <c r="DJ311" s="129"/>
      <c r="DK311" s="129"/>
      <c r="DL311" s="129"/>
      <c r="DM311" s="129"/>
      <c r="DN311" s="129"/>
      <c r="DO311" s="129"/>
      <c r="DP311" s="129"/>
      <c r="DQ311" s="129"/>
      <c r="DR311" s="129"/>
      <c r="DS311" s="129"/>
      <c r="DT311" s="129"/>
      <c r="DU311" s="129"/>
      <c r="DV311" s="129"/>
      <c r="DW311" s="129"/>
      <c r="DX311" s="129"/>
      <c r="DY311" s="129"/>
      <c r="DZ311" s="129"/>
      <c r="EA311" s="129"/>
      <c r="EB311" s="129"/>
      <c r="EC311" s="129"/>
      <c r="ED311" s="129"/>
      <c r="EE311" s="129"/>
      <c r="EF311" s="129"/>
      <c r="EG311" s="129"/>
      <c r="EH311" s="129"/>
      <c r="EI311" s="129"/>
      <c r="EJ311" s="129"/>
      <c r="EK311" s="129"/>
      <c r="EL311" s="129"/>
      <c r="EM311" s="129"/>
      <c r="EN311" s="129"/>
      <c r="EO311" s="129"/>
      <c r="EP311" s="129"/>
      <c r="EQ311" s="129"/>
      <c r="ER311" s="129"/>
      <c r="ES311" s="129"/>
      <c r="ET311" s="129"/>
      <c r="EU311" s="129"/>
      <c r="EV311" s="129"/>
      <c r="EW311" s="129"/>
      <c r="EX311" s="129"/>
      <c r="EY311" s="129"/>
      <c r="EZ311" s="129"/>
      <c r="FA311" s="129"/>
      <c r="FB311" s="129"/>
    </row>
    <row r="312" spans="1:158" s="60" customFormat="1" ht="15" x14ac:dyDescent="0.25">
      <c r="A312" s="57"/>
      <c r="B312" s="128" t="s">
        <v>462</v>
      </c>
      <c r="C312" s="21" t="s">
        <v>89</v>
      </c>
      <c r="D312" s="50" t="s">
        <v>99</v>
      </c>
      <c r="E312" s="125">
        <f>173662523-28702523</f>
        <v>144960000</v>
      </c>
      <c r="F312" s="33"/>
      <c r="G312" s="33">
        <v>60000000</v>
      </c>
      <c r="H312" s="33">
        <v>20000000</v>
      </c>
      <c r="I312" s="33">
        <v>0</v>
      </c>
      <c r="J312" s="122">
        <v>40000000</v>
      </c>
      <c r="K312" s="33"/>
      <c r="L312" s="123">
        <v>0</v>
      </c>
      <c r="M312" s="33">
        <v>0</v>
      </c>
      <c r="N312" s="33">
        <v>0</v>
      </c>
      <c r="O312" s="33">
        <v>0</v>
      </c>
      <c r="P312" s="33">
        <v>0</v>
      </c>
      <c r="Q312" s="33">
        <v>0</v>
      </c>
      <c r="R312" s="33">
        <f t="shared" si="167"/>
        <v>120000000</v>
      </c>
      <c r="S312" s="33">
        <f t="shared" si="168"/>
        <v>24960000</v>
      </c>
      <c r="T312" s="33">
        <f t="shared" ref="T312" si="176">+R312+S312</f>
        <v>144960000</v>
      </c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  <c r="AH312" s="57"/>
      <c r="AI312" s="57"/>
      <c r="AJ312" s="57"/>
      <c r="AK312" s="57"/>
      <c r="AL312" s="57"/>
      <c r="AM312" s="57"/>
      <c r="AN312" s="57"/>
      <c r="AO312" s="57"/>
      <c r="AP312" s="57"/>
      <c r="AQ312" s="57"/>
      <c r="AR312" s="57"/>
      <c r="AS312" s="57"/>
      <c r="AT312" s="57"/>
      <c r="AU312" s="57"/>
      <c r="AV312" s="57"/>
      <c r="AW312" s="57"/>
      <c r="AX312" s="57"/>
      <c r="AY312" s="57"/>
      <c r="AZ312" s="57"/>
      <c r="BA312" s="57"/>
      <c r="BB312" s="57"/>
      <c r="BC312" s="57"/>
      <c r="BD312" s="57"/>
      <c r="BE312" s="57"/>
      <c r="BF312" s="57"/>
      <c r="BG312" s="57"/>
      <c r="BH312" s="57"/>
      <c r="BI312" s="57"/>
      <c r="BJ312" s="57"/>
      <c r="BK312" s="57"/>
      <c r="BL312" s="57"/>
      <c r="BM312" s="57"/>
      <c r="BN312" s="57"/>
      <c r="BO312" s="57"/>
      <c r="BP312" s="57"/>
      <c r="BQ312" s="57"/>
      <c r="BR312" s="57"/>
      <c r="BS312" s="57"/>
      <c r="BT312" s="57"/>
      <c r="BU312" s="57"/>
      <c r="BV312" s="57"/>
      <c r="BW312" s="57"/>
      <c r="BX312" s="57"/>
      <c r="BY312" s="57"/>
      <c r="BZ312" s="57"/>
      <c r="CA312" s="57"/>
      <c r="CB312" s="57"/>
      <c r="CC312" s="57"/>
      <c r="CD312" s="57"/>
      <c r="CE312" s="57"/>
      <c r="CF312" s="57"/>
      <c r="CG312" s="57"/>
      <c r="CH312" s="57"/>
      <c r="CI312" s="57"/>
      <c r="CJ312" s="57"/>
      <c r="CK312" s="57"/>
      <c r="CL312" s="57"/>
      <c r="CM312" s="57"/>
      <c r="CN312" s="57"/>
      <c r="CO312" s="57"/>
      <c r="CP312" s="57"/>
      <c r="CQ312" s="57"/>
      <c r="CR312" s="57"/>
      <c r="CS312" s="57"/>
      <c r="CT312" s="57"/>
      <c r="CU312" s="57"/>
      <c r="CV312" s="57"/>
      <c r="CW312" s="57"/>
      <c r="CX312" s="57"/>
      <c r="CY312" s="57"/>
      <c r="CZ312" s="57"/>
      <c r="DA312" s="57"/>
      <c r="DB312" s="57"/>
      <c r="DC312" s="57"/>
      <c r="DD312" s="57"/>
      <c r="DE312" s="57"/>
      <c r="DF312" s="57"/>
      <c r="DG312" s="57"/>
      <c r="DH312" s="57"/>
      <c r="DI312" s="57"/>
      <c r="DJ312" s="57"/>
      <c r="DK312" s="57"/>
      <c r="DL312" s="57"/>
      <c r="DM312" s="57"/>
      <c r="DN312" s="57"/>
      <c r="DO312" s="57"/>
      <c r="DP312" s="57"/>
      <c r="DQ312" s="57"/>
      <c r="DR312" s="57"/>
      <c r="DS312" s="57"/>
      <c r="DT312" s="57"/>
      <c r="DU312" s="57"/>
      <c r="DV312" s="57"/>
      <c r="DW312" s="57"/>
      <c r="DX312" s="57"/>
      <c r="DY312" s="57"/>
      <c r="DZ312" s="57"/>
      <c r="EA312" s="57"/>
      <c r="EB312" s="57"/>
      <c r="EC312" s="57"/>
      <c r="ED312" s="57"/>
      <c r="EE312" s="57"/>
      <c r="EF312" s="57"/>
      <c r="EG312" s="57"/>
      <c r="EH312" s="57"/>
      <c r="EI312" s="57"/>
      <c r="EJ312" s="57"/>
      <c r="EK312" s="57"/>
      <c r="EL312" s="57"/>
      <c r="EM312" s="57"/>
      <c r="EN312" s="57"/>
      <c r="EO312" s="57"/>
      <c r="EP312" s="57"/>
      <c r="EQ312" s="57"/>
      <c r="ER312" s="57"/>
      <c r="ES312" s="57"/>
      <c r="ET312" s="57"/>
      <c r="EU312" s="57"/>
      <c r="EV312" s="57"/>
      <c r="EW312" s="57"/>
      <c r="EX312" s="57"/>
      <c r="EY312" s="57"/>
      <c r="EZ312" s="57"/>
      <c r="FA312" s="57"/>
      <c r="FB312" s="57"/>
    </row>
    <row r="313" spans="1:158" s="136" customFormat="1" ht="15" x14ac:dyDescent="0.25">
      <c r="A313" s="129"/>
      <c r="B313" s="130" t="s">
        <v>462</v>
      </c>
      <c r="C313" s="131" t="s">
        <v>94</v>
      </c>
      <c r="D313" s="132" t="s">
        <v>99</v>
      </c>
      <c r="E313" s="133">
        <v>28702523</v>
      </c>
      <c r="F313" s="120"/>
      <c r="G313" s="120">
        <v>28662523</v>
      </c>
      <c r="H313" s="120"/>
      <c r="I313" s="120"/>
      <c r="J313" s="120">
        <v>0</v>
      </c>
      <c r="K313" s="120"/>
      <c r="L313" s="120">
        <v>0</v>
      </c>
      <c r="M313" s="120">
        <v>0</v>
      </c>
      <c r="N313" s="120">
        <v>0</v>
      </c>
      <c r="O313" s="33">
        <v>0</v>
      </c>
      <c r="P313" s="120">
        <v>0</v>
      </c>
      <c r="Q313" s="120">
        <v>0</v>
      </c>
      <c r="R313" s="120">
        <f t="shared" si="167"/>
        <v>28662523</v>
      </c>
      <c r="S313" s="120">
        <f t="shared" si="168"/>
        <v>40000</v>
      </c>
      <c r="T313" s="120">
        <f t="shared" si="169"/>
        <v>28702523</v>
      </c>
      <c r="U313" s="129"/>
      <c r="V313" s="129"/>
      <c r="W313" s="129"/>
      <c r="X313" s="129"/>
      <c r="Y313" s="129"/>
      <c r="Z313" s="129"/>
      <c r="AA313" s="129"/>
      <c r="AB313" s="129"/>
      <c r="AC313" s="129"/>
      <c r="AD313" s="129"/>
      <c r="AE313" s="129"/>
      <c r="AF313" s="129"/>
      <c r="AG313" s="129"/>
      <c r="AH313" s="129"/>
      <c r="AI313" s="129"/>
      <c r="AJ313" s="129"/>
      <c r="AK313" s="129"/>
      <c r="AL313" s="129"/>
      <c r="AM313" s="129"/>
      <c r="AN313" s="129"/>
      <c r="AO313" s="129"/>
      <c r="AP313" s="129"/>
      <c r="AQ313" s="129"/>
      <c r="AR313" s="129"/>
      <c r="AS313" s="129"/>
      <c r="AT313" s="129"/>
      <c r="AU313" s="129"/>
      <c r="AV313" s="129"/>
      <c r="AW313" s="129"/>
      <c r="AX313" s="129"/>
      <c r="AY313" s="129"/>
      <c r="AZ313" s="129"/>
      <c r="BA313" s="129"/>
      <c r="BB313" s="129"/>
      <c r="BC313" s="129"/>
      <c r="BD313" s="129"/>
      <c r="BE313" s="129"/>
      <c r="BF313" s="129"/>
      <c r="BG313" s="129"/>
      <c r="BH313" s="129"/>
      <c r="BI313" s="129"/>
      <c r="BJ313" s="129"/>
      <c r="BK313" s="129"/>
      <c r="BL313" s="129"/>
      <c r="BM313" s="129"/>
      <c r="BN313" s="129"/>
      <c r="BO313" s="129"/>
      <c r="BP313" s="129"/>
      <c r="BQ313" s="129"/>
      <c r="BR313" s="129"/>
      <c r="BS313" s="129"/>
      <c r="BT313" s="129"/>
      <c r="BU313" s="129"/>
      <c r="BV313" s="129"/>
      <c r="BW313" s="129"/>
      <c r="BX313" s="129"/>
      <c r="BY313" s="129"/>
      <c r="BZ313" s="129"/>
      <c r="CA313" s="129"/>
      <c r="CB313" s="129"/>
      <c r="CC313" s="129"/>
      <c r="CD313" s="129"/>
      <c r="CE313" s="129"/>
      <c r="CF313" s="129"/>
      <c r="CG313" s="129"/>
      <c r="CH313" s="129"/>
      <c r="CI313" s="129"/>
      <c r="CJ313" s="129"/>
      <c r="CK313" s="129"/>
      <c r="CL313" s="129"/>
      <c r="CM313" s="129"/>
      <c r="CN313" s="129"/>
      <c r="CO313" s="129"/>
      <c r="CP313" s="129"/>
      <c r="CQ313" s="129"/>
      <c r="CR313" s="129"/>
      <c r="CS313" s="129"/>
      <c r="CT313" s="129"/>
      <c r="CU313" s="129"/>
      <c r="CV313" s="129"/>
      <c r="CW313" s="129"/>
      <c r="CX313" s="129"/>
      <c r="CY313" s="129"/>
      <c r="CZ313" s="129"/>
      <c r="DA313" s="129"/>
      <c r="DB313" s="129"/>
      <c r="DC313" s="129"/>
      <c r="DD313" s="129"/>
      <c r="DE313" s="129"/>
      <c r="DF313" s="129"/>
      <c r="DG313" s="129"/>
      <c r="DH313" s="129"/>
      <c r="DI313" s="129"/>
      <c r="DJ313" s="129"/>
      <c r="DK313" s="129"/>
      <c r="DL313" s="129"/>
      <c r="DM313" s="129"/>
      <c r="DN313" s="129"/>
      <c r="DO313" s="129"/>
      <c r="DP313" s="129"/>
      <c r="DQ313" s="129"/>
      <c r="DR313" s="129"/>
      <c r="DS313" s="129"/>
      <c r="DT313" s="129"/>
      <c r="DU313" s="129"/>
      <c r="DV313" s="129"/>
      <c r="DW313" s="129"/>
      <c r="DX313" s="129"/>
      <c r="DY313" s="129"/>
      <c r="DZ313" s="129"/>
      <c r="EA313" s="129"/>
      <c r="EB313" s="129"/>
      <c r="EC313" s="129"/>
      <c r="ED313" s="129"/>
      <c r="EE313" s="129"/>
      <c r="EF313" s="129"/>
      <c r="EG313" s="129"/>
      <c r="EH313" s="129"/>
      <c r="EI313" s="129"/>
      <c r="EJ313" s="129"/>
      <c r="EK313" s="129"/>
      <c r="EL313" s="129"/>
      <c r="EM313" s="129"/>
      <c r="EN313" s="129"/>
      <c r="EO313" s="129"/>
      <c r="EP313" s="129"/>
      <c r="EQ313" s="129"/>
      <c r="ER313" s="129"/>
      <c r="ES313" s="129"/>
      <c r="ET313" s="129"/>
      <c r="EU313" s="129"/>
      <c r="EV313" s="129"/>
      <c r="EW313" s="129"/>
      <c r="EX313" s="129"/>
      <c r="EY313" s="129"/>
      <c r="EZ313" s="129"/>
      <c r="FA313" s="129"/>
      <c r="FB313" s="129"/>
    </row>
    <row r="314" spans="1:158" s="60" customFormat="1" ht="15" x14ac:dyDescent="0.25">
      <c r="A314" s="57"/>
      <c r="B314" s="128" t="s">
        <v>458</v>
      </c>
      <c r="C314" s="21" t="s">
        <v>89</v>
      </c>
      <c r="D314" s="50" t="s">
        <v>131</v>
      </c>
      <c r="E314" s="125">
        <f>4850442505-367119637</f>
        <v>4483322868</v>
      </c>
      <c r="F314" s="33"/>
      <c r="G314" s="33">
        <v>1710881858</v>
      </c>
      <c r="H314" s="33">
        <v>40505291</v>
      </c>
      <c r="I314" s="33">
        <v>35725349</v>
      </c>
      <c r="J314" s="122">
        <v>703582012</v>
      </c>
      <c r="K314" s="33">
        <v>673006790</v>
      </c>
      <c r="L314" s="123">
        <v>0</v>
      </c>
      <c r="M314" s="33">
        <v>93732330</v>
      </c>
      <c r="N314" s="33">
        <v>345631676</v>
      </c>
      <c r="O314" s="33">
        <v>42337051</v>
      </c>
      <c r="P314" s="33">
        <v>0</v>
      </c>
      <c r="Q314" s="33">
        <v>748880471</v>
      </c>
      <c r="R314" s="33">
        <f t="shared" si="167"/>
        <v>4394282828</v>
      </c>
      <c r="S314" s="33">
        <f t="shared" si="168"/>
        <v>89040040</v>
      </c>
      <c r="T314" s="33">
        <f t="shared" si="169"/>
        <v>4483322868</v>
      </c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57"/>
      <c r="AF314" s="57"/>
      <c r="AG314" s="57"/>
      <c r="AH314" s="57"/>
      <c r="AI314" s="57"/>
      <c r="AJ314" s="57"/>
      <c r="AK314" s="57"/>
      <c r="AL314" s="57"/>
      <c r="AM314" s="57"/>
      <c r="AN314" s="57"/>
      <c r="AO314" s="57"/>
      <c r="AP314" s="57"/>
      <c r="AQ314" s="57"/>
      <c r="AR314" s="57"/>
      <c r="AS314" s="57"/>
      <c r="AT314" s="57"/>
      <c r="AU314" s="57"/>
      <c r="AV314" s="57"/>
      <c r="AW314" s="57"/>
      <c r="AX314" s="57"/>
      <c r="AY314" s="57"/>
      <c r="AZ314" s="57"/>
      <c r="BA314" s="57"/>
      <c r="BB314" s="57"/>
      <c r="BC314" s="57"/>
      <c r="BD314" s="57"/>
      <c r="BE314" s="57"/>
      <c r="BF314" s="57"/>
      <c r="BG314" s="57"/>
      <c r="BH314" s="57"/>
      <c r="BI314" s="57"/>
      <c r="BJ314" s="57"/>
      <c r="BK314" s="57"/>
      <c r="BL314" s="57"/>
      <c r="BM314" s="57"/>
      <c r="BN314" s="57"/>
      <c r="BO314" s="57"/>
      <c r="BP314" s="57"/>
      <c r="BQ314" s="57"/>
      <c r="BR314" s="57"/>
      <c r="BS314" s="57"/>
      <c r="BT314" s="57"/>
      <c r="BU314" s="57"/>
      <c r="BV314" s="57"/>
      <c r="BW314" s="57"/>
      <c r="BX314" s="57"/>
      <c r="BY314" s="57"/>
      <c r="BZ314" s="57"/>
      <c r="CA314" s="57"/>
      <c r="CB314" s="57"/>
      <c r="CC314" s="57"/>
      <c r="CD314" s="57"/>
      <c r="CE314" s="57"/>
      <c r="CF314" s="57"/>
      <c r="CG314" s="57"/>
      <c r="CH314" s="57"/>
      <c r="CI314" s="57"/>
      <c r="CJ314" s="57"/>
      <c r="CK314" s="57"/>
      <c r="CL314" s="57"/>
      <c r="CM314" s="57"/>
      <c r="CN314" s="57"/>
      <c r="CO314" s="57"/>
      <c r="CP314" s="57"/>
      <c r="CQ314" s="57"/>
      <c r="CR314" s="57"/>
      <c r="CS314" s="57"/>
      <c r="CT314" s="57"/>
      <c r="CU314" s="57"/>
      <c r="CV314" s="57"/>
      <c r="CW314" s="57"/>
      <c r="CX314" s="57"/>
      <c r="CY314" s="57"/>
      <c r="CZ314" s="57"/>
      <c r="DA314" s="57"/>
      <c r="DB314" s="57"/>
      <c r="DC314" s="57"/>
      <c r="DD314" s="57"/>
      <c r="DE314" s="57"/>
      <c r="DF314" s="57"/>
      <c r="DG314" s="57"/>
      <c r="DH314" s="57"/>
      <c r="DI314" s="57"/>
      <c r="DJ314" s="57"/>
      <c r="DK314" s="57"/>
      <c r="DL314" s="57"/>
      <c r="DM314" s="57"/>
      <c r="DN314" s="57"/>
      <c r="DO314" s="57"/>
      <c r="DP314" s="57"/>
      <c r="DQ314" s="57"/>
      <c r="DR314" s="57"/>
      <c r="DS314" s="57"/>
      <c r="DT314" s="57"/>
      <c r="DU314" s="57"/>
      <c r="DV314" s="57"/>
      <c r="DW314" s="57"/>
      <c r="DX314" s="57"/>
      <c r="DY314" s="57"/>
      <c r="DZ314" s="57"/>
      <c r="EA314" s="57"/>
      <c r="EB314" s="57"/>
      <c r="EC314" s="57"/>
      <c r="ED314" s="57"/>
      <c r="EE314" s="57"/>
      <c r="EF314" s="57"/>
      <c r="EG314" s="57"/>
      <c r="EH314" s="57"/>
      <c r="EI314" s="57"/>
      <c r="EJ314" s="57"/>
      <c r="EK314" s="57"/>
      <c r="EL314" s="57"/>
      <c r="EM314" s="57"/>
      <c r="EN314" s="57"/>
      <c r="EO314" s="57"/>
      <c r="EP314" s="57"/>
      <c r="EQ314" s="57"/>
      <c r="ER314" s="57"/>
      <c r="ES314" s="57"/>
      <c r="ET314" s="57"/>
      <c r="EU314" s="57"/>
      <c r="EV314" s="57"/>
      <c r="EW314" s="57"/>
      <c r="EX314" s="57"/>
      <c r="EY314" s="57"/>
      <c r="EZ314" s="57"/>
      <c r="FA314" s="57"/>
      <c r="FB314" s="57"/>
    </row>
    <row r="315" spans="1:158" s="60" customFormat="1" ht="15" x14ac:dyDescent="0.25">
      <c r="A315" s="57"/>
      <c r="B315" s="128" t="s">
        <v>458</v>
      </c>
      <c r="C315" s="21" t="s">
        <v>95</v>
      </c>
      <c r="D315" s="50" t="s">
        <v>120</v>
      </c>
      <c r="E315" s="125">
        <v>6513047768</v>
      </c>
      <c r="F315" s="33"/>
      <c r="G315" s="33">
        <v>0</v>
      </c>
      <c r="H315" s="33"/>
      <c r="I315" s="33"/>
      <c r="J315" s="122">
        <v>0</v>
      </c>
      <c r="K315" s="33">
        <v>0</v>
      </c>
      <c r="L315" s="123">
        <v>141122508</v>
      </c>
      <c r="M315" s="33">
        <v>0</v>
      </c>
      <c r="N315" s="33">
        <v>0</v>
      </c>
      <c r="O315" s="33">
        <v>0</v>
      </c>
      <c r="P315" s="33">
        <v>304629743</v>
      </c>
      <c r="Q315" s="33">
        <v>0</v>
      </c>
      <c r="R315" s="33">
        <f t="shared" si="167"/>
        <v>445752251</v>
      </c>
      <c r="S315" s="33">
        <f t="shared" si="168"/>
        <v>6067295517</v>
      </c>
      <c r="T315" s="33">
        <f t="shared" si="169"/>
        <v>6513047768</v>
      </c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  <c r="AH315" s="57"/>
      <c r="AI315" s="57"/>
      <c r="AJ315" s="57"/>
      <c r="AK315" s="57"/>
      <c r="AL315" s="57"/>
      <c r="AM315" s="57"/>
      <c r="AN315" s="57"/>
      <c r="AO315" s="57"/>
      <c r="AP315" s="57"/>
      <c r="AQ315" s="57"/>
      <c r="AR315" s="57"/>
      <c r="AS315" s="57"/>
      <c r="AT315" s="57"/>
      <c r="AU315" s="57"/>
      <c r="AV315" s="57"/>
      <c r="AW315" s="57"/>
      <c r="AX315" s="57"/>
      <c r="AY315" s="57"/>
      <c r="AZ315" s="57"/>
      <c r="BA315" s="57"/>
      <c r="BB315" s="57"/>
      <c r="BC315" s="57"/>
      <c r="BD315" s="57"/>
      <c r="BE315" s="57"/>
      <c r="BF315" s="57"/>
      <c r="BG315" s="57"/>
      <c r="BH315" s="57"/>
      <c r="BI315" s="57"/>
      <c r="BJ315" s="57"/>
      <c r="BK315" s="57"/>
      <c r="BL315" s="57"/>
      <c r="BM315" s="57"/>
      <c r="BN315" s="57"/>
      <c r="BO315" s="57"/>
      <c r="BP315" s="57"/>
      <c r="BQ315" s="57"/>
      <c r="BR315" s="57"/>
      <c r="BS315" s="57"/>
      <c r="BT315" s="57"/>
      <c r="BU315" s="57"/>
      <c r="BV315" s="57"/>
      <c r="BW315" s="57"/>
      <c r="BX315" s="57"/>
      <c r="BY315" s="57"/>
      <c r="BZ315" s="57"/>
      <c r="CA315" s="57"/>
      <c r="CB315" s="57"/>
      <c r="CC315" s="57"/>
      <c r="CD315" s="57"/>
      <c r="CE315" s="57"/>
      <c r="CF315" s="57"/>
      <c r="CG315" s="57"/>
      <c r="CH315" s="57"/>
      <c r="CI315" s="57"/>
      <c r="CJ315" s="57"/>
      <c r="CK315" s="57"/>
      <c r="CL315" s="57"/>
      <c r="CM315" s="57"/>
      <c r="CN315" s="57"/>
      <c r="CO315" s="57"/>
      <c r="CP315" s="57"/>
      <c r="CQ315" s="57"/>
      <c r="CR315" s="57"/>
      <c r="CS315" s="57"/>
      <c r="CT315" s="57"/>
      <c r="CU315" s="57"/>
      <c r="CV315" s="57"/>
      <c r="CW315" s="57"/>
      <c r="CX315" s="57"/>
      <c r="CY315" s="57"/>
      <c r="CZ315" s="57"/>
      <c r="DA315" s="57"/>
      <c r="DB315" s="57"/>
      <c r="DC315" s="57"/>
      <c r="DD315" s="57"/>
      <c r="DE315" s="57"/>
      <c r="DF315" s="57"/>
      <c r="DG315" s="57"/>
      <c r="DH315" s="57"/>
      <c r="DI315" s="57"/>
      <c r="DJ315" s="57"/>
      <c r="DK315" s="57"/>
      <c r="DL315" s="57"/>
      <c r="DM315" s="57"/>
      <c r="DN315" s="57"/>
      <c r="DO315" s="57"/>
      <c r="DP315" s="57"/>
      <c r="DQ315" s="57"/>
      <c r="DR315" s="57"/>
      <c r="DS315" s="57"/>
      <c r="DT315" s="57"/>
      <c r="DU315" s="57"/>
      <c r="DV315" s="57"/>
      <c r="DW315" s="57"/>
      <c r="DX315" s="57"/>
      <c r="DY315" s="57"/>
      <c r="DZ315" s="57"/>
      <c r="EA315" s="57"/>
      <c r="EB315" s="57"/>
      <c r="EC315" s="57"/>
      <c r="ED315" s="57"/>
      <c r="EE315" s="57"/>
      <c r="EF315" s="57"/>
      <c r="EG315" s="57"/>
      <c r="EH315" s="57"/>
      <c r="EI315" s="57"/>
      <c r="EJ315" s="57"/>
      <c r="EK315" s="57"/>
      <c r="EL315" s="57"/>
      <c r="EM315" s="57"/>
      <c r="EN315" s="57"/>
      <c r="EO315" s="57"/>
      <c r="EP315" s="57"/>
      <c r="EQ315" s="57"/>
      <c r="ER315" s="57"/>
      <c r="ES315" s="57"/>
      <c r="ET315" s="57"/>
      <c r="EU315" s="57"/>
      <c r="EV315" s="57"/>
      <c r="EW315" s="57"/>
      <c r="EX315" s="57"/>
      <c r="EY315" s="57"/>
      <c r="EZ315" s="57"/>
      <c r="FA315" s="57"/>
      <c r="FB315" s="57"/>
    </row>
    <row r="316" spans="1:158" s="60" customFormat="1" ht="15" x14ac:dyDescent="0.25">
      <c r="A316" s="57"/>
      <c r="B316" s="128" t="s">
        <v>463</v>
      </c>
      <c r="C316" s="21" t="s">
        <v>89</v>
      </c>
      <c r="D316" s="50" t="s">
        <v>132</v>
      </c>
      <c r="E316" s="125">
        <f>152632226-105352</f>
        <v>152526874</v>
      </c>
      <c r="F316" s="33"/>
      <c r="G316" s="33">
        <v>51753362</v>
      </c>
      <c r="H316" s="33">
        <v>95234632</v>
      </c>
      <c r="I316" s="33">
        <v>0</v>
      </c>
      <c r="J316" s="122">
        <v>5538880</v>
      </c>
      <c r="K316" s="33">
        <v>0</v>
      </c>
      <c r="L316" s="123"/>
      <c r="M316" s="33">
        <v>0</v>
      </c>
      <c r="N316" s="33">
        <v>0</v>
      </c>
      <c r="O316" s="33">
        <v>0</v>
      </c>
      <c r="P316" s="33">
        <v>0</v>
      </c>
      <c r="Q316" s="33">
        <v>0</v>
      </c>
      <c r="R316" s="33">
        <f t="shared" si="167"/>
        <v>152526874</v>
      </c>
      <c r="S316" s="33">
        <f t="shared" si="168"/>
        <v>0</v>
      </c>
      <c r="T316" s="33">
        <f t="shared" si="169"/>
        <v>152526874</v>
      </c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  <c r="AH316" s="57"/>
      <c r="AI316" s="57"/>
      <c r="AJ316" s="57"/>
      <c r="AK316" s="57"/>
      <c r="AL316" s="57"/>
      <c r="AM316" s="57"/>
      <c r="AN316" s="57"/>
      <c r="AO316" s="57"/>
      <c r="AP316" s="57"/>
      <c r="AQ316" s="57"/>
      <c r="AR316" s="57"/>
      <c r="AS316" s="57"/>
      <c r="AT316" s="57"/>
      <c r="AU316" s="57"/>
      <c r="AV316" s="57"/>
      <c r="AW316" s="57"/>
      <c r="AX316" s="57"/>
      <c r="AY316" s="57"/>
      <c r="AZ316" s="57"/>
      <c r="BA316" s="57"/>
      <c r="BB316" s="57"/>
      <c r="BC316" s="57"/>
      <c r="BD316" s="57"/>
      <c r="BE316" s="57"/>
      <c r="BF316" s="57"/>
      <c r="BG316" s="57"/>
      <c r="BH316" s="57"/>
      <c r="BI316" s="57"/>
      <c r="BJ316" s="57"/>
      <c r="BK316" s="57"/>
      <c r="BL316" s="57"/>
      <c r="BM316" s="57"/>
      <c r="BN316" s="57"/>
      <c r="BO316" s="57"/>
      <c r="BP316" s="57"/>
      <c r="BQ316" s="57"/>
      <c r="BR316" s="57"/>
      <c r="BS316" s="57"/>
      <c r="BT316" s="57"/>
      <c r="BU316" s="57"/>
      <c r="BV316" s="57"/>
      <c r="BW316" s="57"/>
      <c r="BX316" s="57"/>
      <c r="BY316" s="57"/>
      <c r="BZ316" s="57"/>
      <c r="CA316" s="57"/>
      <c r="CB316" s="57"/>
      <c r="CC316" s="57"/>
      <c r="CD316" s="57"/>
      <c r="CE316" s="57"/>
      <c r="CF316" s="57"/>
      <c r="CG316" s="57"/>
      <c r="CH316" s="57"/>
      <c r="CI316" s="57"/>
      <c r="CJ316" s="57"/>
      <c r="CK316" s="57"/>
      <c r="CL316" s="57"/>
      <c r="CM316" s="57"/>
      <c r="CN316" s="57"/>
      <c r="CO316" s="57"/>
      <c r="CP316" s="57"/>
      <c r="CQ316" s="57"/>
      <c r="CR316" s="57"/>
      <c r="CS316" s="57"/>
      <c r="CT316" s="57"/>
      <c r="CU316" s="57"/>
      <c r="CV316" s="57"/>
      <c r="CW316" s="57"/>
      <c r="CX316" s="57"/>
      <c r="CY316" s="57"/>
      <c r="CZ316" s="57"/>
      <c r="DA316" s="57"/>
      <c r="DB316" s="57"/>
      <c r="DC316" s="57"/>
      <c r="DD316" s="57"/>
      <c r="DE316" s="57"/>
      <c r="DF316" s="57"/>
      <c r="DG316" s="57"/>
      <c r="DH316" s="57"/>
      <c r="DI316" s="57"/>
      <c r="DJ316" s="57"/>
      <c r="DK316" s="57"/>
      <c r="DL316" s="57"/>
      <c r="DM316" s="57"/>
      <c r="DN316" s="57"/>
      <c r="DO316" s="57"/>
      <c r="DP316" s="57"/>
      <c r="DQ316" s="57"/>
      <c r="DR316" s="57"/>
      <c r="DS316" s="57"/>
      <c r="DT316" s="57"/>
      <c r="DU316" s="57"/>
      <c r="DV316" s="57"/>
      <c r="DW316" s="57"/>
      <c r="DX316" s="57"/>
      <c r="DY316" s="57"/>
      <c r="DZ316" s="57"/>
      <c r="EA316" s="57"/>
      <c r="EB316" s="57"/>
      <c r="EC316" s="57"/>
      <c r="ED316" s="57"/>
      <c r="EE316" s="57"/>
      <c r="EF316" s="57"/>
      <c r="EG316" s="57"/>
      <c r="EH316" s="57"/>
      <c r="EI316" s="57"/>
      <c r="EJ316" s="57"/>
      <c r="EK316" s="57"/>
      <c r="EL316" s="57"/>
      <c r="EM316" s="57"/>
      <c r="EN316" s="57"/>
      <c r="EO316" s="57"/>
      <c r="EP316" s="57"/>
      <c r="EQ316" s="57"/>
      <c r="ER316" s="57"/>
      <c r="ES316" s="57"/>
      <c r="ET316" s="57"/>
      <c r="EU316" s="57"/>
      <c r="EV316" s="57"/>
      <c r="EW316" s="57"/>
      <c r="EX316" s="57"/>
      <c r="EY316" s="57"/>
      <c r="EZ316" s="57"/>
      <c r="FA316" s="57"/>
      <c r="FB316" s="57"/>
    </row>
    <row r="317" spans="1:158" s="60" customFormat="1" ht="15" x14ac:dyDescent="0.25">
      <c r="A317" s="57"/>
      <c r="B317" s="128" t="s">
        <v>464</v>
      </c>
      <c r="C317" s="21" t="s">
        <v>89</v>
      </c>
      <c r="D317" s="50" t="s">
        <v>133</v>
      </c>
      <c r="E317" s="125">
        <f>2038341528-11200000-625200-13</f>
        <v>2026516315</v>
      </c>
      <c r="F317" s="33"/>
      <c r="G317" s="33">
        <v>488509955</v>
      </c>
      <c r="H317" s="33">
        <v>59245905</v>
      </c>
      <c r="I317" s="33">
        <v>207405898</v>
      </c>
      <c r="J317" s="122">
        <v>19658800</v>
      </c>
      <c r="K317" s="33">
        <v>0</v>
      </c>
      <c r="L317" s="123">
        <v>0</v>
      </c>
      <c r="M317" s="33">
        <v>0</v>
      </c>
      <c r="N317" s="33">
        <v>500498377</v>
      </c>
      <c r="O317" s="33">
        <v>48848747</v>
      </c>
      <c r="P317" s="33">
        <v>0</v>
      </c>
      <c r="Q317" s="33">
        <v>0</v>
      </c>
      <c r="R317" s="33">
        <f t="shared" si="167"/>
        <v>1324167682</v>
      </c>
      <c r="S317" s="33">
        <f t="shared" si="168"/>
        <v>702348633</v>
      </c>
      <c r="T317" s="33">
        <f t="shared" si="169"/>
        <v>2026516315</v>
      </c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57"/>
      <c r="AF317" s="57"/>
      <c r="AG317" s="57"/>
      <c r="AH317" s="57"/>
      <c r="AI317" s="57"/>
      <c r="AJ317" s="57"/>
      <c r="AK317" s="57"/>
      <c r="AL317" s="57"/>
      <c r="AM317" s="57"/>
      <c r="AN317" s="57"/>
      <c r="AO317" s="57"/>
      <c r="AP317" s="57"/>
      <c r="AQ317" s="57"/>
      <c r="AR317" s="57"/>
      <c r="AS317" s="57"/>
      <c r="AT317" s="57"/>
      <c r="AU317" s="57"/>
      <c r="AV317" s="57"/>
      <c r="AW317" s="57"/>
      <c r="AX317" s="57"/>
      <c r="AY317" s="57"/>
      <c r="AZ317" s="57"/>
      <c r="BA317" s="57"/>
      <c r="BB317" s="57"/>
      <c r="BC317" s="57"/>
      <c r="BD317" s="57"/>
      <c r="BE317" s="57"/>
      <c r="BF317" s="57"/>
      <c r="BG317" s="57"/>
      <c r="BH317" s="57"/>
      <c r="BI317" s="57"/>
      <c r="BJ317" s="57"/>
      <c r="BK317" s="57"/>
      <c r="BL317" s="57"/>
      <c r="BM317" s="57"/>
      <c r="BN317" s="57"/>
      <c r="BO317" s="57"/>
      <c r="BP317" s="57"/>
      <c r="BQ317" s="57"/>
      <c r="BR317" s="57"/>
      <c r="BS317" s="57"/>
      <c r="BT317" s="57"/>
      <c r="BU317" s="57"/>
      <c r="BV317" s="57"/>
      <c r="BW317" s="57"/>
      <c r="BX317" s="57"/>
      <c r="BY317" s="57"/>
      <c r="BZ317" s="57"/>
      <c r="CA317" s="57"/>
      <c r="CB317" s="57"/>
      <c r="CC317" s="57"/>
      <c r="CD317" s="57"/>
      <c r="CE317" s="57"/>
      <c r="CF317" s="57"/>
      <c r="CG317" s="57"/>
      <c r="CH317" s="57"/>
      <c r="CI317" s="57"/>
      <c r="CJ317" s="57"/>
      <c r="CK317" s="57"/>
      <c r="CL317" s="57"/>
      <c r="CM317" s="57"/>
      <c r="CN317" s="57"/>
      <c r="CO317" s="57"/>
      <c r="CP317" s="57"/>
      <c r="CQ317" s="57"/>
      <c r="CR317" s="57"/>
      <c r="CS317" s="57"/>
      <c r="CT317" s="57"/>
      <c r="CU317" s="57"/>
      <c r="CV317" s="57"/>
      <c r="CW317" s="57"/>
      <c r="CX317" s="57"/>
      <c r="CY317" s="57"/>
      <c r="CZ317" s="57"/>
      <c r="DA317" s="57"/>
      <c r="DB317" s="57"/>
      <c r="DC317" s="57"/>
      <c r="DD317" s="57"/>
      <c r="DE317" s="57"/>
      <c r="DF317" s="57"/>
      <c r="DG317" s="57"/>
      <c r="DH317" s="57"/>
      <c r="DI317" s="57"/>
      <c r="DJ317" s="57"/>
      <c r="DK317" s="57"/>
      <c r="DL317" s="57"/>
      <c r="DM317" s="57"/>
      <c r="DN317" s="57"/>
      <c r="DO317" s="57"/>
      <c r="DP317" s="57"/>
      <c r="DQ317" s="57"/>
      <c r="DR317" s="57"/>
      <c r="DS317" s="57"/>
      <c r="DT317" s="57"/>
      <c r="DU317" s="57"/>
      <c r="DV317" s="57"/>
      <c r="DW317" s="57"/>
      <c r="DX317" s="57"/>
      <c r="DY317" s="57"/>
      <c r="DZ317" s="57"/>
      <c r="EA317" s="57"/>
      <c r="EB317" s="57"/>
      <c r="EC317" s="57"/>
      <c r="ED317" s="57"/>
      <c r="EE317" s="57"/>
      <c r="EF317" s="57"/>
      <c r="EG317" s="57"/>
      <c r="EH317" s="57"/>
      <c r="EI317" s="57"/>
      <c r="EJ317" s="57"/>
      <c r="EK317" s="57"/>
      <c r="EL317" s="57"/>
      <c r="EM317" s="57"/>
      <c r="EN317" s="57"/>
      <c r="EO317" s="57"/>
      <c r="EP317" s="57"/>
      <c r="EQ317" s="57"/>
      <c r="ER317" s="57"/>
      <c r="ES317" s="57"/>
      <c r="ET317" s="57"/>
      <c r="EU317" s="57"/>
      <c r="EV317" s="57"/>
      <c r="EW317" s="57"/>
      <c r="EX317" s="57"/>
      <c r="EY317" s="57"/>
      <c r="EZ317" s="57"/>
      <c r="FA317" s="57"/>
      <c r="FB317" s="57"/>
    </row>
    <row r="318" spans="1:158" s="136" customFormat="1" ht="15" x14ac:dyDescent="0.25">
      <c r="A318" s="129"/>
      <c r="B318" s="130" t="s">
        <v>464</v>
      </c>
      <c r="C318" s="131" t="s">
        <v>90</v>
      </c>
      <c r="D318" s="132" t="s">
        <v>127</v>
      </c>
      <c r="E318" s="133">
        <v>2098227119</v>
      </c>
      <c r="F318" s="120"/>
      <c r="G318" s="120">
        <v>535305370</v>
      </c>
      <c r="H318" s="120">
        <v>0</v>
      </c>
      <c r="I318" s="120"/>
      <c r="J318" s="134">
        <v>402800884</v>
      </c>
      <c r="K318" s="120">
        <v>305103391</v>
      </c>
      <c r="L318" s="135"/>
      <c r="M318" s="120">
        <v>0</v>
      </c>
      <c r="N318" s="120">
        <v>0</v>
      </c>
      <c r="O318" s="33">
        <v>0</v>
      </c>
      <c r="P318" s="120">
        <v>0</v>
      </c>
      <c r="Q318" s="120">
        <v>0</v>
      </c>
      <c r="R318" s="120">
        <f t="shared" si="167"/>
        <v>1243209645</v>
      </c>
      <c r="S318" s="120">
        <f t="shared" si="168"/>
        <v>855017474</v>
      </c>
      <c r="T318" s="120">
        <f t="shared" si="169"/>
        <v>2098227119</v>
      </c>
      <c r="U318" s="129"/>
      <c r="V318" s="129"/>
      <c r="W318" s="129"/>
      <c r="X318" s="129"/>
      <c r="Y318" s="129"/>
      <c r="Z318" s="129"/>
      <c r="AA318" s="129"/>
      <c r="AB318" s="129"/>
      <c r="AC318" s="129"/>
      <c r="AD318" s="129"/>
      <c r="AE318" s="129"/>
      <c r="AF318" s="129"/>
      <c r="AG318" s="129"/>
      <c r="AH318" s="129"/>
      <c r="AI318" s="129"/>
      <c r="AJ318" s="129"/>
      <c r="AK318" s="129"/>
      <c r="AL318" s="129"/>
      <c r="AM318" s="129"/>
      <c r="AN318" s="129"/>
      <c r="AO318" s="129"/>
      <c r="AP318" s="129"/>
      <c r="AQ318" s="129"/>
      <c r="AR318" s="129"/>
      <c r="AS318" s="129"/>
      <c r="AT318" s="129"/>
      <c r="AU318" s="129"/>
      <c r="AV318" s="129"/>
      <c r="AW318" s="129"/>
      <c r="AX318" s="129"/>
      <c r="AY318" s="129"/>
      <c r="AZ318" s="129"/>
      <c r="BA318" s="129"/>
      <c r="BB318" s="129"/>
      <c r="BC318" s="129"/>
      <c r="BD318" s="129"/>
      <c r="BE318" s="129"/>
      <c r="BF318" s="129"/>
      <c r="BG318" s="129"/>
      <c r="BH318" s="129"/>
      <c r="BI318" s="129"/>
      <c r="BJ318" s="129"/>
      <c r="BK318" s="129"/>
      <c r="BL318" s="129"/>
      <c r="BM318" s="129"/>
      <c r="BN318" s="129"/>
      <c r="BO318" s="129"/>
      <c r="BP318" s="129"/>
      <c r="BQ318" s="129"/>
      <c r="BR318" s="129"/>
      <c r="BS318" s="129"/>
      <c r="BT318" s="129"/>
      <c r="BU318" s="129"/>
      <c r="BV318" s="129"/>
      <c r="BW318" s="129"/>
      <c r="BX318" s="129"/>
      <c r="BY318" s="129"/>
      <c r="BZ318" s="129"/>
      <c r="CA318" s="129"/>
      <c r="CB318" s="129"/>
      <c r="CC318" s="129"/>
      <c r="CD318" s="129"/>
      <c r="CE318" s="129"/>
      <c r="CF318" s="129"/>
      <c r="CG318" s="129"/>
      <c r="CH318" s="129"/>
      <c r="CI318" s="129"/>
      <c r="CJ318" s="129"/>
      <c r="CK318" s="129"/>
      <c r="CL318" s="129"/>
      <c r="CM318" s="129"/>
      <c r="CN318" s="129"/>
      <c r="CO318" s="129"/>
      <c r="CP318" s="129"/>
      <c r="CQ318" s="129"/>
      <c r="CR318" s="129"/>
      <c r="CS318" s="129"/>
      <c r="CT318" s="129"/>
      <c r="CU318" s="129"/>
      <c r="CV318" s="129"/>
      <c r="CW318" s="129"/>
      <c r="CX318" s="129"/>
      <c r="CY318" s="129"/>
      <c r="CZ318" s="129"/>
      <c r="DA318" s="129"/>
      <c r="DB318" s="129"/>
      <c r="DC318" s="129"/>
      <c r="DD318" s="129"/>
      <c r="DE318" s="129"/>
      <c r="DF318" s="129"/>
      <c r="DG318" s="129"/>
      <c r="DH318" s="129"/>
      <c r="DI318" s="129"/>
      <c r="DJ318" s="129"/>
      <c r="DK318" s="129"/>
      <c r="DL318" s="129"/>
      <c r="DM318" s="129"/>
      <c r="DN318" s="129"/>
      <c r="DO318" s="129"/>
      <c r="DP318" s="129"/>
      <c r="DQ318" s="129"/>
      <c r="DR318" s="129"/>
      <c r="DS318" s="129"/>
      <c r="DT318" s="129"/>
      <c r="DU318" s="129"/>
      <c r="DV318" s="129"/>
      <c r="DW318" s="129"/>
      <c r="DX318" s="129"/>
      <c r="DY318" s="129"/>
      <c r="DZ318" s="129"/>
      <c r="EA318" s="129"/>
      <c r="EB318" s="129"/>
      <c r="EC318" s="129"/>
      <c r="ED318" s="129"/>
      <c r="EE318" s="129"/>
      <c r="EF318" s="129"/>
      <c r="EG318" s="129"/>
      <c r="EH318" s="129"/>
      <c r="EI318" s="129"/>
      <c r="EJ318" s="129"/>
      <c r="EK318" s="129"/>
      <c r="EL318" s="129"/>
      <c r="EM318" s="129"/>
      <c r="EN318" s="129"/>
      <c r="EO318" s="129"/>
      <c r="EP318" s="129"/>
      <c r="EQ318" s="129"/>
      <c r="ER318" s="129"/>
      <c r="ES318" s="129"/>
      <c r="ET318" s="129"/>
      <c r="EU318" s="129"/>
      <c r="EV318" s="129"/>
      <c r="EW318" s="129"/>
      <c r="EX318" s="129"/>
      <c r="EY318" s="129"/>
      <c r="EZ318" s="129"/>
      <c r="FA318" s="129"/>
      <c r="FB318" s="129"/>
    </row>
    <row r="319" spans="1:158" s="60" customFormat="1" ht="15" x14ac:dyDescent="0.25">
      <c r="A319" s="57"/>
      <c r="B319" s="128" t="s">
        <v>465</v>
      </c>
      <c r="C319" s="111" t="s">
        <v>89</v>
      </c>
      <c r="D319" s="149" t="s">
        <v>468</v>
      </c>
      <c r="E319" s="125">
        <f>3704580328-98780016-110251183-177614383-353334-1913333-133334-5358667-273332-66667</f>
        <v>3309836079</v>
      </c>
      <c r="F319" s="33">
        <v>2437046</v>
      </c>
      <c r="G319" s="33">
        <v>324883318</v>
      </c>
      <c r="H319" s="33">
        <v>803682507</v>
      </c>
      <c r="I319" s="33">
        <v>8232100</v>
      </c>
      <c r="J319" s="122">
        <v>1201685177</v>
      </c>
      <c r="K319" s="33">
        <v>248500281</v>
      </c>
      <c r="L319" s="123">
        <v>46210539</v>
      </c>
      <c r="M319" s="33">
        <v>69624367</v>
      </c>
      <c r="N319" s="33">
        <v>55257839</v>
      </c>
      <c r="O319" s="33">
        <v>0</v>
      </c>
      <c r="P319" s="33">
        <v>60000000</v>
      </c>
      <c r="Q319" s="33">
        <v>37111233</v>
      </c>
      <c r="R319" s="33">
        <f t="shared" si="167"/>
        <v>2857624407</v>
      </c>
      <c r="S319" s="33">
        <f t="shared" si="168"/>
        <v>452211672</v>
      </c>
      <c r="T319" s="33">
        <f t="shared" si="169"/>
        <v>3309836079</v>
      </c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  <c r="AH319" s="57"/>
      <c r="AI319" s="57"/>
      <c r="AJ319" s="57"/>
      <c r="AK319" s="57"/>
      <c r="AL319" s="57"/>
      <c r="AM319" s="57"/>
      <c r="AN319" s="57"/>
      <c r="AO319" s="57"/>
      <c r="AP319" s="57"/>
      <c r="AQ319" s="57"/>
      <c r="AR319" s="57"/>
      <c r="AS319" s="57"/>
      <c r="AT319" s="57"/>
      <c r="AU319" s="57"/>
      <c r="AV319" s="57"/>
      <c r="AW319" s="57"/>
      <c r="AX319" s="57"/>
      <c r="AY319" s="57"/>
      <c r="AZ319" s="57"/>
      <c r="BA319" s="57"/>
      <c r="BB319" s="57"/>
      <c r="BC319" s="57"/>
      <c r="BD319" s="57"/>
      <c r="BE319" s="57"/>
      <c r="BF319" s="57"/>
      <c r="BG319" s="57"/>
      <c r="BH319" s="57"/>
      <c r="BI319" s="57"/>
      <c r="BJ319" s="57"/>
      <c r="BK319" s="57"/>
      <c r="BL319" s="57"/>
      <c r="BM319" s="57"/>
      <c r="BN319" s="57"/>
      <c r="BO319" s="57"/>
      <c r="BP319" s="57"/>
      <c r="BQ319" s="57"/>
      <c r="BR319" s="57"/>
      <c r="BS319" s="57"/>
      <c r="BT319" s="57"/>
      <c r="BU319" s="57"/>
      <c r="BV319" s="57"/>
      <c r="BW319" s="57"/>
      <c r="BX319" s="57"/>
      <c r="BY319" s="57"/>
      <c r="BZ319" s="57"/>
      <c r="CA319" s="57"/>
      <c r="CB319" s="57"/>
      <c r="CC319" s="57"/>
      <c r="CD319" s="57"/>
      <c r="CE319" s="57"/>
      <c r="CF319" s="57"/>
      <c r="CG319" s="57"/>
      <c r="CH319" s="57"/>
      <c r="CI319" s="57"/>
      <c r="CJ319" s="57"/>
      <c r="CK319" s="57"/>
      <c r="CL319" s="57"/>
      <c r="CM319" s="57"/>
      <c r="CN319" s="57"/>
      <c r="CO319" s="57"/>
      <c r="CP319" s="57"/>
      <c r="CQ319" s="57"/>
      <c r="CR319" s="57"/>
      <c r="CS319" s="57"/>
      <c r="CT319" s="57"/>
      <c r="CU319" s="57"/>
      <c r="CV319" s="57"/>
      <c r="CW319" s="57"/>
      <c r="CX319" s="57"/>
      <c r="CY319" s="57"/>
      <c r="CZ319" s="57"/>
      <c r="DA319" s="57"/>
      <c r="DB319" s="57"/>
      <c r="DC319" s="57"/>
      <c r="DD319" s="57"/>
      <c r="DE319" s="57"/>
      <c r="DF319" s="57"/>
      <c r="DG319" s="57"/>
      <c r="DH319" s="57"/>
      <c r="DI319" s="57"/>
      <c r="DJ319" s="57"/>
      <c r="DK319" s="57"/>
      <c r="DL319" s="57"/>
      <c r="DM319" s="57"/>
      <c r="DN319" s="57"/>
      <c r="DO319" s="57"/>
      <c r="DP319" s="57"/>
      <c r="DQ319" s="57"/>
      <c r="DR319" s="57"/>
      <c r="DS319" s="57"/>
      <c r="DT319" s="57"/>
      <c r="DU319" s="57"/>
      <c r="DV319" s="57"/>
      <c r="DW319" s="57"/>
      <c r="DX319" s="57"/>
      <c r="DY319" s="57"/>
      <c r="DZ319" s="57"/>
      <c r="EA319" s="57"/>
      <c r="EB319" s="57"/>
      <c r="EC319" s="57"/>
      <c r="ED319" s="57"/>
      <c r="EE319" s="57"/>
      <c r="EF319" s="57"/>
      <c r="EG319" s="57"/>
      <c r="EH319" s="57"/>
      <c r="EI319" s="57"/>
      <c r="EJ319" s="57"/>
      <c r="EK319" s="57"/>
      <c r="EL319" s="57"/>
      <c r="EM319" s="57"/>
      <c r="EN319" s="57"/>
      <c r="EO319" s="57"/>
      <c r="EP319" s="57"/>
      <c r="EQ319" s="57"/>
      <c r="ER319" s="57"/>
      <c r="ES319" s="57"/>
      <c r="ET319" s="57"/>
      <c r="EU319" s="57"/>
      <c r="EV319" s="57"/>
      <c r="EW319" s="57"/>
      <c r="EX319" s="57"/>
      <c r="EY319" s="57"/>
      <c r="EZ319" s="57"/>
      <c r="FA319" s="57"/>
      <c r="FB319" s="57"/>
    </row>
    <row r="320" spans="1:158" s="136" customFormat="1" ht="15" x14ac:dyDescent="0.25">
      <c r="A320" s="129"/>
      <c r="B320" s="130" t="s">
        <v>465</v>
      </c>
      <c r="C320" s="131" t="s">
        <v>90</v>
      </c>
      <c r="D320" s="132" t="s">
        <v>468</v>
      </c>
      <c r="E320" s="133">
        <v>58925595</v>
      </c>
      <c r="F320" s="120"/>
      <c r="G320" s="120">
        <v>0</v>
      </c>
      <c r="H320" s="120"/>
      <c r="I320" s="120"/>
      <c r="J320" s="134">
        <v>0</v>
      </c>
      <c r="K320" s="120">
        <v>0</v>
      </c>
      <c r="L320" s="135"/>
      <c r="M320" s="120">
        <v>0</v>
      </c>
      <c r="N320" s="120">
        <v>0</v>
      </c>
      <c r="O320" s="33">
        <v>0</v>
      </c>
      <c r="P320" s="120">
        <v>0</v>
      </c>
      <c r="Q320" s="120">
        <v>0</v>
      </c>
      <c r="R320" s="120">
        <f t="shared" si="167"/>
        <v>0</v>
      </c>
      <c r="S320" s="120">
        <f t="shared" si="168"/>
        <v>58925595</v>
      </c>
      <c r="T320" s="120">
        <f t="shared" si="169"/>
        <v>58925595</v>
      </c>
      <c r="U320" s="129"/>
      <c r="V320" s="129"/>
      <c r="W320" s="129"/>
      <c r="X320" s="129"/>
      <c r="Y320" s="129"/>
      <c r="Z320" s="129"/>
      <c r="AA320" s="129"/>
      <c r="AB320" s="129"/>
      <c r="AC320" s="129"/>
      <c r="AD320" s="129"/>
      <c r="AE320" s="129"/>
      <c r="AF320" s="129"/>
      <c r="AG320" s="129"/>
      <c r="AH320" s="129"/>
      <c r="AI320" s="129"/>
      <c r="AJ320" s="129"/>
      <c r="AK320" s="129"/>
      <c r="AL320" s="129"/>
      <c r="AM320" s="129"/>
      <c r="AN320" s="129"/>
      <c r="AO320" s="129"/>
      <c r="AP320" s="129"/>
      <c r="AQ320" s="129"/>
      <c r="AR320" s="129"/>
      <c r="AS320" s="129"/>
      <c r="AT320" s="129"/>
      <c r="AU320" s="129"/>
      <c r="AV320" s="129"/>
      <c r="AW320" s="129"/>
      <c r="AX320" s="129"/>
      <c r="AY320" s="129"/>
      <c r="AZ320" s="129"/>
      <c r="BA320" s="129"/>
      <c r="BB320" s="129"/>
      <c r="BC320" s="129"/>
      <c r="BD320" s="129"/>
      <c r="BE320" s="129"/>
      <c r="BF320" s="129"/>
      <c r="BG320" s="129"/>
      <c r="BH320" s="129"/>
      <c r="BI320" s="129"/>
      <c r="BJ320" s="129"/>
      <c r="BK320" s="129"/>
      <c r="BL320" s="129"/>
      <c r="BM320" s="129"/>
      <c r="BN320" s="129"/>
      <c r="BO320" s="129"/>
      <c r="BP320" s="129"/>
      <c r="BQ320" s="129"/>
      <c r="BR320" s="129"/>
      <c r="BS320" s="129"/>
      <c r="BT320" s="129"/>
      <c r="BU320" s="129"/>
      <c r="BV320" s="129"/>
      <c r="BW320" s="129"/>
      <c r="BX320" s="129"/>
      <c r="BY320" s="129"/>
      <c r="BZ320" s="129"/>
      <c r="CA320" s="129"/>
      <c r="CB320" s="129"/>
      <c r="CC320" s="129"/>
      <c r="CD320" s="129"/>
      <c r="CE320" s="129"/>
      <c r="CF320" s="129"/>
      <c r="CG320" s="129"/>
      <c r="CH320" s="129"/>
      <c r="CI320" s="129"/>
      <c r="CJ320" s="129"/>
      <c r="CK320" s="129"/>
      <c r="CL320" s="129"/>
      <c r="CM320" s="129"/>
      <c r="CN320" s="129"/>
      <c r="CO320" s="129"/>
      <c r="CP320" s="129"/>
      <c r="CQ320" s="129"/>
      <c r="CR320" s="129"/>
      <c r="CS320" s="129"/>
      <c r="CT320" s="129"/>
      <c r="CU320" s="129"/>
      <c r="CV320" s="129"/>
      <c r="CW320" s="129"/>
      <c r="CX320" s="129"/>
      <c r="CY320" s="129"/>
      <c r="CZ320" s="129"/>
      <c r="DA320" s="129"/>
      <c r="DB320" s="129"/>
      <c r="DC320" s="129"/>
      <c r="DD320" s="129"/>
      <c r="DE320" s="129"/>
      <c r="DF320" s="129"/>
      <c r="DG320" s="129"/>
      <c r="DH320" s="129"/>
      <c r="DI320" s="129"/>
      <c r="DJ320" s="129"/>
      <c r="DK320" s="129"/>
      <c r="DL320" s="129"/>
      <c r="DM320" s="129"/>
      <c r="DN320" s="129"/>
      <c r="DO320" s="129"/>
      <c r="DP320" s="129"/>
      <c r="DQ320" s="129"/>
      <c r="DR320" s="129"/>
      <c r="DS320" s="129"/>
      <c r="DT320" s="129"/>
      <c r="DU320" s="129"/>
      <c r="DV320" s="129"/>
      <c r="DW320" s="129"/>
      <c r="DX320" s="129"/>
      <c r="DY320" s="129"/>
      <c r="DZ320" s="129"/>
      <c r="EA320" s="129"/>
      <c r="EB320" s="129"/>
      <c r="EC320" s="129"/>
      <c r="ED320" s="129"/>
      <c r="EE320" s="129"/>
      <c r="EF320" s="129"/>
      <c r="EG320" s="129"/>
      <c r="EH320" s="129"/>
      <c r="EI320" s="129"/>
      <c r="EJ320" s="129"/>
      <c r="EK320" s="129"/>
      <c r="EL320" s="129"/>
      <c r="EM320" s="129"/>
      <c r="EN320" s="129"/>
      <c r="EO320" s="129"/>
      <c r="EP320" s="129"/>
      <c r="EQ320" s="129"/>
      <c r="ER320" s="129"/>
      <c r="ES320" s="129"/>
      <c r="ET320" s="129"/>
      <c r="EU320" s="129"/>
      <c r="EV320" s="129"/>
      <c r="EW320" s="129"/>
      <c r="EX320" s="129"/>
      <c r="EY320" s="129"/>
      <c r="EZ320" s="129"/>
      <c r="FA320" s="129"/>
      <c r="FB320" s="129"/>
    </row>
    <row r="321" spans="1:158" s="136" customFormat="1" ht="15" x14ac:dyDescent="0.25">
      <c r="A321" s="129"/>
      <c r="B321" s="130" t="s">
        <v>465</v>
      </c>
      <c r="C321" s="131" t="s">
        <v>91</v>
      </c>
      <c r="D321" s="132" t="s">
        <v>468</v>
      </c>
      <c r="E321" s="133">
        <v>367528070</v>
      </c>
      <c r="F321" s="120"/>
      <c r="G321" s="120">
        <v>0</v>
      </c>
      <c r="H321" s="120"/>
      <c r="I321" s="120"/>
      <c r="J321" s="134">
        <v>0</v>
      </c>
      <c r="K321" s="120">
        <v>0</v>
      </c>
      <c r="L321" s="135"/>
      <c r="M321" s="120">
        <v>0</v>
      </c>
      <c r="N321" s="120">
        <v>0</v>
      </c>
      <c r="O321" s="33">
        <v>0</v>
      </c>
      <c r="P321" s="120">
        <v>0</v>
      </c>
      <c r="Q321" s="120">
        <v>0</v>
      </c>
      <c r="R321" s="120">
        <f t="shared" si="167"/>
        <v>0</v>
      </c>
      <c r="S321" s="120">
        <f t="shared" si="168"/>
        <v>367528070</v>
      </c>
      <c r="T321" s="120">
        <f t="shared" si="169"/>
        <v>367528070</v>
      </c>
      <c r="U321" s="129"/>
      <c r="V321" s="129"/>
      <c r="W321" s="129"/>
      <c r="X321" s="129"/>
      <c r="Y321" s="129"/>
      <c r="Z321" s="129"/>
      <c r="AA321" s="129"/>
      <c r="AB321" s="129"/>
      <c r="AC321" s="129"/>
      <c r="AD321" s="129"/>
      <c r="AE321" s="129"/>
      <c r="AF321" s="129"/>
      <c r="AG321" s="129"/>
      <c r="AH321" s="129"/>
      <c r="AI321" s="129"/>
      <c r="AJ321" s="129"/>
      <c r="AK321" s="129"/>
      <c r="AL321" s="129"/>
      <c r="AM321" s="129"/>
      <c r="AN321" s="129"/>
      <c r="AO321" s="129"/>
      <c r="AP321" s="129"/>
      <c r="AQ321" s="129"/>
      <c r="AR321" s="129"/>
      <c r="AS321" s="129"/>
      <c r="AT321" s="129"/>
      <c r="AU321" s="129"/>
      <c r="AV321" s="129"/>
      <c r="AW321" s="129"/>
      <c r="AX321" s="129"/>
      <c r="AY321" s="129"/>
      <c r="AZ321" s="129"/>
      <c r="BA321" s="129"/>
      <c r="BB321" s="129"/>
      <c r="BC321" s="129"/>
      <c r="BD321" s="129"/>
      <c r="BE321" s="129"/>
      <c r="BF321" s="129"/>
      <c r="BG321" s="129"/>
      <c r="BH321" s="129"/>
      <c r="BI321" s="129"/>
      <c r="BJ321" s="129"/>
      <c r="BK321" s="129"/>
      <c r="BL321" s="129"/>
      <c r="BM321" s="129"/>
      <c r="BN321" s="129"/>
      <c r="BO321" s="129"/>
      <c r="BP321" s="129"/>
      <c r="BQ321" s="129"/>
      <c r="BR321" s="129"/>
      <c r="BS321" s="129"/>
      <c r="BT321" s="129"/>
      <c r="BU321" s="129"/>
      <c r="BV321" s="129"/>
      <c r="BW321" s="129"/>
      <c r="BX321" s="129"/>
      <c r="BY321" s="129"/>
      <c r="BZ321" s="129"/>
      <c r="CA321" s="129"/>
      <c r="CB321" s="129"/>
      <c r="CC321" s="129"/>
      <c r="CD321" s="129"/>
      <c r="CE321" s="129"/>
      <c r="CF321" s="129"/>
      <c r="CG321" s="129"/>
      <c r="CH321" s="129"/>
      <c r="CI321" s="129"/>
      <c r="CJ321" s="129"/>
      <c r="CK321" s="129"/>
      <c r="CL321" s="129"/>
      <c r="CM321" s="129"/>
      <c r="CN321" s="129"/>
      <c r="CO321" s="129"/>
      <c r="CP321" s="129"/>
      <c r="CQ321" s="129"/>
      <c r="CR321" s="129"/>
      <c r="CS321" s="129"/>
      <c r="CT321" s="129"/>
      <c r="CU321" s="129"/>
      <c r="CV321" s="129"/>
      <c r="CW321" s="129"/>
      <c r="CX321" s="129"/>
      <c r="CY321" s="129"/>
      <c r="CZ321" s="129"/>
      <c r="DA321" s="129"/>
      <c r="DB321" s="129"/>
      <c r="DC321" s="129"/>
      <c r="DD321" s="129"/>
      <c r="DE321" s="129"/>
      <c r="DF321" s="129"/>
      <c r="DG321" s="129"/>
      <c r="DH321" s="129"/>
      <c r="DI321" s="129"/>
      <c r="DJ321" s="129"/>
      <c r="DK321" s="129"/>
      <c r="DL321" s="129"/>
      <c r="DM321" s="129"/>
      <c r="DN321" s="129"/>
      <c r="DO321" s="129"/>
      <c r="DP321" s="129"/>
      <c r="DQ321" s="129"/>
      <c r="DR321" s="129"/>
      <c r="DS321" s="129"/>
      <c r="DT321" s="129"/>
      <c r="DU321" s="129"/>
      <c r="DV321" s="129"/>
      <c r="DW321" s="129"/>
      <c r="DX321" s="129"/>
      <c r="DY321" s="129"/>
      <c r="DZ321" s="129"/>
      <c r="EA321" s="129"/>
      <c r="EB321" s="129"/>
      <c r="EC321" s="129"/>
      <c r="ED321" s="129"/>
      <c r="EE321" s="129"/>
      <c r="EF321" s="129"/>
      <c r="EG321" s="129"/>
      <c r="EH321" s="129"/>
      <c r="EI321" s="129"/>
      <c r="EJ321" s="129"/>
      <c r="EK321" s="129"/>
      <c r="EL321" s="129"/>
      <c r="EM321" s="129"/>
      <c r="EN321" s="129"/>
      <c r="EO321" s="129"/>
      <c r="EP321" s="129"/>
      <c r="EQ321" s="129"/>
      <c r="ER321" s="129"/>
      <c r="ES321" s="129"/>
      <c r="ET321" s="129"/>
      <c r="EU321" s="129"/>
      <c r="EV321" s="129"/>
      <c r="EW321" s="129"/>
      <c r="EX321" s="129"/>
      <c r="EY321" s="129"/>
      <c r="EZ321" s="129"/>
      <c r="FA321" s="129"/>
      <c r="FB321" s="129"/>
    </row>
    <row r="322" spans="1:158" s="136" customFormat="1" ht="15" x14ac:dyDescent="0.25">
      <c r="A322" s="129"/>
      <c r="B322" s="130" t="s">
        <v>465</v>
      </c>
      <c r="C322" s="131" t="s">
        <v>96</v>
      </c>
      <c r="D322" s="132" t="s">
        <v>468</v>
      </c>
      <c r="E322" s="133">
        <v>1413866181</v>
      </c>
      <c r="F322" s="120"/>
      <c r="G322" s="120">
        <v>0</v>
      </c>
      <c r="H322" s="120"/>
      <c r="I322" s="120"/>
      <c r="J322" s="134">
        <v>241041549</v>
      </c>
      <c r="K322" s="120">
        <v>0</v>
      </c>
      <c r="L322" s="135">
        <v>516323404</v>
      </c>
      <c r="M322" s="120">
        <v>0</v>
      </c>
      <c r="N322" s="120">
        <v>0</v>
      </c>
      <c r="O322" s="33">
        <v>0</v>
      </c>
      <c r="P322" s="120">
        <v>50058217</v>
      </c>
      <c r="Q322" s="120">
        <v>514256864</v>
      </c>
      <c r="R322" s="120">
        <f t="shared" si="167"/>
        <v>1321680034</v>
      </c>
      <c r="S322" s="120">
        <f t="shared" si="168"/>
        <v>92186147</v>
      </c>
      <c r="T322" s="120">
        <f t="shared" si="169"/>
        <v>1413866181</v>
      </c>
      <c r="U322" s="129"/>
      <c r="V322" s="129"/>
      <c r="W322" s="129"/>
      <c r="X322" s="129"/>
      <c r="Y322" s="129"/>
      <c r="Z322" s="129"/>
      <c r="AA322" s="129"/>
      <c r="AB322" s="129"/>
      <c r="AC322" s="129"/>
      <c r="AD322" s="129"/>
      <c r="AE322" s="129"/>
      <c r="AF322" s="129"/>
      <c r="AG322" s="129"/>
      <c r="AH322" s="129"/>
      <c r="AI322" s="129"/>
      <c r="AJ322" s="129"/>
      <c r="AK322" s="129"/>
      <c r="AL322" s="129"/>
      <c r="AM322" s="129"/>
      <c r="AN322" s="129"/>
      <c r="AO322" s="129"/>
      <c r="AP322" s="129"/>
      <c r="AQ322" s="129"/>
      <c r="AR322" s="129"/>
      <c r="AS322" s="129"/>
      <c r="AT322" s="129"/>
      <c r="AU322" s="129"/>
      <c r="AV322" s="129"/>
      <c r="AW322" s="129"/>
      <c r="AX322" s="129"/>
      <c r="AY322" s="129"/>
      <c r="AZ322" s="129"/>
      <c r="BA322" s="129"/>
      <c r="BB322" s="129"/>
      <c r="BC322" s="129"/>
      <c r="BD322" s="129"/>
      <c r="BE322" s="129"/>
      <c r="BF322" s="129"/>
      <c r="BG322" s="129"/>
      <c r="BH322" s="129"/>
      <c r="BI322" s="129"/>
      <c r="BJ322" s="129"/>
      <c r="BK322" s="129"/>
      <c r="BL322" s="129"/>
      <c r="BM322" s="129"/>
      <c r="BN322" s="129"/>
      <c r="BO322" s="129"/>
      <c r="BP322" s="129"/>
      <c r="BQ322" s="129"/>
      <c r="BR322" s="129"/>
      <c r="BS322" s="129"/>
      <c r="BT322" s="129"/>
      <c r="BU322" s="129"/>
      <c r="BV322" s="129"/>
      <c r="BW322" s="129"/>
      <c r="BX322" s="129"/>
      <c r="BY322" s="129"/>
      <c r="BZ322" s="129"/>
      <c r="CA322" s="129"/>
      <c r="CB322" s="129"/>
      <c r="CC322" s="129"/>
      <c r="CD322" s="129"/>
      <c r="CE322" s="129"/>
      <c r="CF322" s="129"/>
      <c r="CG322" s="129"/>
      <c r="CH322" s="129"/>
      <c r="CI322" s="129"/>
      <c r="CJ322" s="129"/>
      <c r="CK322" s="129"/>
      <c r="CL322" s="129"/>
      <c r="CM322" s="129"/>
      <c r="CN322" s="129"/>
      <c r="CO322" s="129"/>
      <c r="CP322" s="129"/>
      <c r="CQ322" s="129"/>
      <c r="CR322" s="129"/>
      <c r="CS322" s="129"/>
      <c r="CT322" s="129"/>
      <c r="CU322" s="129"/>
      <c r="CV322" s="129"/>
      <c r="CW322" s="129"/>
      <c r="CX322" s="129"/>
      <c r="CY322" s="129"/>
      <c r="CZ322" s="129"/>
      <c r="DA322" s="129"/>
      <c r="DB322" s="129"/>
      <c r="DC322" s="129"/>
      <c r="DD322" s="129"/>
      <c r="DE322" s="129"/>
      <c r="DF322" s="129"/>
      <c r="DG322" s="129"/>
      <c r="DH322" s="129"/>
      <c r="DI322" s="129"/>
      <c r="DJ322" s="129"/>
      <c r="DK322" s="129"/>
      <c r="DL322" s="129"/>
      <c r="DM322" s="129"/>
      <c r="DN322" s="129"/>
      <c r="DO322" s="129"/>
      <c r="DP322" s="129"/>
      <c r="DQ322" s="129"/>
      <c r="DR322" s="129"/>
      <c r="DS322" s="129"/>
      <c r="DT322" s="129"/>
      <c r="DU322" s="129"/>
      <c r="DV322" s="129"/>
      <c r="DW322" s="129"/>
      <c r="DX322" s="129"/>
      <c r="DY322" s="129"/>
      <c r="DZ322" s="129"/>
      <c r="EA322" s="129"/>
      <c r="EB322" s="129"/>
      <c r="EC322" s="129"/>
      <c r="ED322" s="129"/>
      <c r="EE322" s="129"/>
      <c r="EF322" s="129"/>
      <c r="EG322" s="129"/>
      <c r="EH322" s="129"/>
      <c r="EI322" s="129"/>
      <c r="EJ322" s="129"/>
      <c r="EK322" s="129"/>
      <c r="EL322" s="129"/>
      <c r="EM322" s="129"/>
      <c r="EN322" s="129"/>
      <c r="EO322" s="129"/>
      <c r="EP322" s="129"/>
      <c r="EQ322" s="129"/>
      <c r="ER322" s="129"/>
      <c r="ES322" s="129"/>
      <c r="ET322" s="129"/>
      <c r="EU322" s="129"/>
      <c r="EV322" s="129"/>
      <c r="EW322" s="129"/>
      <c r="EX322" s="129"/>
      <c r="EY322" s="129"/>
      <c r="EZ322" s="129"/>
      <c r="FA322" s="129"/>
      <c r="FB322" s="129"/>
    </row>
    <row r="323" spans="1:158" s="60" customFormat="1" ht="15" x14ac:dyDescent="0.25">
      <c r="A323" s="57"/>
      <c r="B323" s="128" t="s">
        <v>466</v>
      </c>
      <c r="C323" s="21" t="s">
        <v>89</v>
      </c>
      <c r="D323" s="50" t="s">
        <v>468</v>
      </c>
      <c r="E323" s="125">
        <f>707685303-8219670-8750927-123</f>
        <v>690714583</v>
      </c>
      <c r="F323" s="33">
        <v>3490735</v>
      </c>
      <c r="G323" s="33">
        <v>95162117</v>
      </c>
      <c r="H323" s="33">
        <v>6578055</v>
      </c>
      <c r="I323" s="33">
        <v>8232100</v>
      </c>
      <c r="J323" s="122">
        <v>399999877</v>
      </c>
      <c r="K323" s="125">
        <v>0</v>
      </c>
      <c r="L323" s="123">
        <v>0</v>
      </c>
      <c r="M323" s="33">
        <v>159343681</v>
      </c>
      <c r="N323" s="33">
        <v>0</v>
      </c>
      <c r="O323" s="33">
        <v>17773245</v>
      </c>
      <c r="P323" s="33">
        <v>0</v>
      </c>
      <c r="Q323" s="33">
        <v>134772</v>
      </c>
      <c r="R323" s="33">
        <f>+SUM(F323:Q323)</f>
        <v>690714582</v>
      </c>
      <c r="S323" s="33">
        <f>+E323-R323</f>
        <v>1</v>
      </c>
      <c r="T323" s="33">
        <f t="shared" ref="T323" si="177">+R323+S323</f>
        <v>690714583</v>
      </c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  <c r="AE323" s="57"/>
      <c r="AF323" s="57"/>
      <c r="AG323" s="57"/>
      <c r="AH323" s="57"/>
      <c r="AI323" s="57"/>
      <c r="AJ323" s="57"/>
      <c r="AK323" s="57"/>
      <c r="AL323" s="57"/>
      <c r="AM323" s="57"/>
      <c r="AN323" s="57"/>
      <c r="AO323" s="57"/>
      <c r="AP323" s="57"/>
      <c r="AQ323" s="57"/>
      <c r="AR323" s="57"/>
      <c r="AS323" s="57"/>
      <c r="AT323" s="57"/>
      <c r="AU323" s="57"/>
      <c r="AV323" s="57"/>
      <c r="AW323" s="57"/>
      <c r="AX323" s="57"/>
      <c r="AY323" s="57"/>
      <c r="AZ323" s="57"/>
      <c r="BA323" s="57"/>
      <c r="BB323" s="57"/>
      <c r="BC323" s="57"/>
      <c r="BD323" s="57"/>
      <c r="BE323" s="57"/>
      <c r="BF323" s="57"/>
      <c r="BG323" s="57"/>
      <c r="BH323" s="57"/>
      <c r="BI323" s="57"/>
      <c r="BJ323" s="57"/>
      <c r="BK323" s="57"/>
      <c r="BL323" s="57"/>
      <c r="BM323" s="57"/>
      <c r="BN323" s="57"/>
      <c r="BO323" s="57"/>
      <c r="BP323" s="57"/>
      <c r="BQ323" s="57"/>
      <c r="BR323" s="57"/>
      <c r="BS323" s="57"/>
      <c r="BT323" s="57"/>
      <c r="BU323" s="57"/>
      <c r="BV323" s="57"/>
      <c r="BW323" s="57"/>
      <c r="BX323" s="57"/>
      <c r="BY323" s="57"/>
      <c r="BZ323" s="57"/>
      <c r="CA323" s="57"/>
      <c r="CB323" s="57"/>
      <c r="CC323" s="57"/>
      <c r="CD323" s="57"/>
      <c r="CE323" s="57"/>
      <c r="CF323" s="57"/>
      <c r="CG323" s="57"/>
      <c r="CH323" s="57"/>
      <c r="CI323" s="57"/>
      <c r="CJ323" s="57"/>
      <c r="CK323" s="57"/>
      <c r="CL323" s="57"/>
      <c r="CM323" s="57"/>
      <c r="CN323" s="57"/>
      <c r="CO323" s="57"/>
      <c r="CP323" s="57"/>
      <c r="CQ323" s="57"/>
      <c r="CR323" s="57"/>
      <c r="CS323" s="57"/>
      <c r="CT323" s="57"/>
      <c r="CU323" s="57"/>
      <c r="CV323" s="57"/>
      <c r="CW323" s="57"/>
      <c r="CX323" s="57"/>
      <c r="CY323" s="57"/>
      <c r="CZ323" s="57"/>
      <c r="DA323" s="57"/>
      <c r="DB323" s="57"/>
      <c r="DC323" s="57"/>
      <c r="DD323" s="57"/>
      <c r="DE323" s="57"/>
      <c r="DF323" s="57"/>
      <c r="DG323" s="57"/>
      <c r="DH323" s="57"/>
      <c r="DI323" s="57"/>
      <c r="DJ323" s="57"/>
      <c r="DK323" s="57"/>
      <c r="DL323" s="57"/>
      <c r="DM323" s="57"/>
      <c r="DN323" s="57"/>
      <c r="DO323" s="57"/>
      <c r="DP323" s="57"/>
      <c r="DQ323" s="57"/>
      <c r="DR323" s="57"/>
      <c r="DS323" s="57"/>
      <c r="DT323" s="57"/>
      <c r="DU323" s="57"/>
      <c r="DV323" s="57"/>
      <c r="DW323" s="57"/>
      <c r="DX323" s="57"/>
      <c r="DY323" s="57"/>
      <c r="DZ323" s="57"/>
      <c r="EA323" s="57"/>
      <c r="EB323" s="57"/>
      <c r="EC323" s="57"/>
      <c r="ED323" s="57"/>
      <c r="EE323" s="57"/>
      <c r="EF323" s="57"/>
      <c r="EG323" s="57"/>
      <c r="EH323" s="57"/>
      <c r="EI323" s="57"/>
      <c r="EJ323" s="57"/>
      <c r="EK323" s="57"/>
      <c r="EL323" s="57"/>
      <c r="EM323" s="57"/>
      <c r="EN323" s="57"/>
      <c r="EO323" s="57"/>
      <c r="EP323" s="57"/>
      <c r="EQ323" s="57"/>
      <c r="ER323" s="57"/>
      <c r="ES323" s="57"/>
      <c r="ET323" s="57"/>
      <c r="EU323" s="57"/>
      <c r="EV323" s="57"/>
      <c r="EW323" s="57"/>
      <c r="EX323" s="57"/>
      <c r="EY323" s="57"/>
      <c r="EZ323" s="57"/>
      <c r="FA323" s="57"/>
      <c r="FB323" s="57"/>
    </row>
    <row r="324" spans="1:158" s="139" customFormat="1" ht="15" x14ac:dyDescent="0.25">
      <c r="A324" s="56"/>
      <c r="B324" s="137">
        <v>133011603</v>
      </c>
      <c r="C324" s="138"/>
      <c r="D324" s="124" t="s">
        <v>134</v>
      </c>
      <c r="E324" s="62">
        <f>+E325</f>
        <v>1575546988</v>
      </c>
      <c r="F324" s="62">
        <f t="shared" ref="F324:Q325" si="178">+F325</f>
        <v>0</v>
      </c>
      <c r="G324" s="62">
        <f t="shared" si="178"/>
        <v>530471218</v>
      </c>
      <c r="H324" s="62">
        <f t="shared" si="178"/>
        <v>522537885</v>
      </c>
      <c r="I324" s="62">
        <f t="shared" si="178"/>
        <v>522537885</v>
      </c>
      <c r="J324" s="62">
        <f t="shared" si="178"/>
        <v>0</v>
      </c>
      <c r="K324" s="62">
        <f t="shared" si="178"/>
        <v>0</v>
      </c>
      <c r="L324" s="62">
        <f t="shared" si="178"/>
        <v>0</v>
      </c>
      <c r="M324" s="62">
        <f t="shared" si="178"/>
        <v>0</v>
      </c>
      <c r="N324" s="62">
        <f t="shared" si="178"/>
        <v>0</v>
      </c>
      <c r="O324" s="62">
        <f t="shared" si="178"/>
        <v>0</v>
      </c>
      <c r="P324" s="62">
        <f t="shared" si="178"/>
        <v>0</v>
      </c>
      <c r="Q324" s="62">
        <f t="shared" si="178"/>
        <v>0</v>
      </c>
      <c r="R324" s="25">
        <f t="shared" si="167"/>
        <v>1575546988</v>
      </c>
      <c r="S324" s="25">
        <f t="shared" ref="S324:S337" si="179">+E324-R324</f>
        <v>0</v>
      </c>
      <c r="T324" s="25">
        <f t="shared" si="169"/>
        <v>1575546988</v>
      </c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56"/>
      <c r="AR324" s="56"/>
      <c r="AS324" s="56"/>
      <c r="AT324" s="56"/>
      <c r="AU324" s="56"/>
      <c r="AV324" s="56"/>
      <c r="AW324" s="56"/>
      <c r="AX324" s="56"/>
      <c r="AY324" s="56"/>
      <c r="AZ324" s="56"/>
      <c r="BA324" s="56"/>
      <c r="BB324" s="56"/>
      <c r="BC324" s="56"/>
      <c r="BD324" s="56"/>
      <c r="BE324" s="56"/>
      <c r="BF324" s="56"/>
      <c r="BG324" s="56"/>
      <c r="BH324" s="56"/>
      <c r="BI324" s="56"/>
      <c r="BJ324" s="56"/>
      <c r="BK324" s="56"/>
      <c r="BL324" s="56"/>
      <c r="BM324" s="56"/>
      <c r="BN324" s="56"/>
      <c r="BO324" s="56"/>
      <c r="BP324" s="56"/>
      <c r="BQ324" s="56"/>
      <c r="BR324" s="56"/>
      <c r="BS324" s="56"/>
      <c r="BT324" s="56"/>
      <c r="BU324" s="56"/>
      <c r="BV324" s="56"/>
      <c r="BW324" s="56"/>
      <c r="BX324" s="56"/>
      <c r="BY324" s="56"/>
      <c r="BZ324" s="56"/>
      <c r="CA324" s="56"/>
      <c r="CB324" s="56"/>
      <c r="CC324" s="56"/>
      <c r="CD324" s="56"/>
      <c r="CE324" s="56"/>
      <c r="CF324" s="56"/>
      <c r="CG324" s="56"/>
      <c r="CH324" s="56"/>
      <c r="CI324" s="56"/>
      <c r="CJ324" s="56"/>
      <c r="CK324" s="56"/>
      <c r="CL324" s="56"/>
      <c r="CM324" s="56"/>
      <c r="CN324" s="56"/>
      <c r="CO324" s="56"/>
      <c r="CP324" s="56"/>
      <c r="CQ324" s="56"/>
      <c r="CR324" s="56"/>
      <c r="CS324" s="56"/>
      <c r="CT324" s="56"/>
      <c r="CU324" s="56"/>
      <c r="CV324" s="56"/>
      <c r="CW324" s="56"/>
      <c r="CX324" s="56"/>
      <c r="CY324" s="56"/>
      <c r="CZ324" s="56"/>
      <c r="DA324" s="56"/>
      <c r="DB324" s="56"/>
      <c r="DC324" s="56"/>
      <c r="DD324" s="56"/>
      <c r="DE324" s="56"/>
      <c r="DF324" s="56"/>
      <c r="DG324" s="56"/>
      <c r="DH324" s="56"/>
      <c r="DI324" s="56"/>
      <c r="DJ324" s="56"/>
      <c r="DK324" s="56"/>
      <c r="DL324" s="56"/>
      <c r="DM324" s="56"/>
      <c r="DN324" s="56"/>
      <c r="DO324" s="56"/>
      <c r="DP324" s="56"/>
      <c r="DQ324" s="56"/>
      <c r="DR324" s="56"/>
      <c r="DS324" s="56"/>
      <c r="DT324" s="56"/>
      <c r="DU324" s="56"/>
      <c r="DV324" s="56"/>
      <c r="DW324" s="56"/>
      <c r="DX324" s="56"/>
      <c r="DY324" s="56"/>
      <c r="DZ324" s="56"/>
      <c r="EA324" s="56"/>
      <c r="EB324" s="56"/>
      <c r="EC324" s="56"/>
      <c r="ED324" s="56"/>
      <c r="EE324" s="56"/>
      <c r="EF324" s="56"/>
      <c r="EG324" s="56"/>
      <c r="EH324" s="56"/>
      <c r="EI324" s="56"/>
      <c r="EJ324" s="56"/>
      <c r="EK324" s="56"/>
      <c r="EL324" s="56"/>
      <c r="EM324" s="56"/>
      <c r="EN324" s="56"/>
      <c r="EO324" s="56"/>
      <c r="EP324" s="56"/>
      <c r="EQ324" s="56"/>
      <c r="ER324" s="56"/>
      <c r="ES324" s="56"/>
      <c r="ET324" s="56"/>
      <c r="EU324" s="56"/>
      <c r="EV324" s="56"/>
      <c r="EW324" s="56"/>
      <c r="EX324" s="56"/>
      <c r="EY324" s="56"/>
      <c r="EZ324" s="56"/>
      <c r="FA324" s="56"/>
      <c r="FB324" s="56"/>
    </row>
    <row r="325" spans="1:158" s="139" customFormat="1" ht="15" x14ac:dyDescent="0.25">
      <c r="A325" s="56"/>
      <c r="B325" s="137">
        <v>13301160345</v>
      </c>
      <c r="C325" s="138"/>
      <c r="D325" s="124" t="s">
        <v>135</v>
      </c>
      <c r="E325" s="62">
        <f>+E326</f>
        <v>1575546988</v>
      </c>
      <c r="F325" s="62">
        <f t="shared" si="178"/>
        <v>0</v>
      </c>
      <c r="G325" s="62">
        <f t="shared" si="178"/>
        <v>530471218</v>
      </c>
      <c r="H325" s="62">
        <f t="shared" si="178"/>
        <v>522537885</v>
      </c>
      <c r="I325" s="62">
        <f t="shared" si="178"/>
        <v>522537885</v>
      </c>
      <c r="J325" s="62">
        <f t="shared" si="178"/>
        <v>0</v>
      </c>
      <c r="K325" s="62">
        <f t="shared" si="178"/>
        <v>0</v>
      </c>
      <c r="L325" s="62">
        <f t="shared" si="178"/>
        <v>0</v>
      </c>
      <c r="M325" s="62">
        <f t="shared" si="178"/>
        <v>0</v>
      </c>
      <c r="N325" s="62">
        <f t="shared" si="178"/>
        <v>0</v>
      </c>
      <c r="O325" s="62">
        <f t="shared" si="178"/>
        <v>0</v>
      </c>
      <c r="P325" s="62">
        <f t="shared" si="178"/>
        <v>0</v>
      </c>
      <c r="Q325" s="62">
        <f t="shared" si="178"/>
        <v>0</v>
      </c>
      <c r="R325" s="25">
        <f t="shared" si="167"/>
        <v>1575546988</v>
      </c>
      <c r="S325" s="25">
        <f t="shared" si="179"/>
        <v>0</v>
      </c>
      <c r="T325" s="25">
        <f t="shared" si="169"/>
        <v>1575546988</v>
      </c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56"/>
      <c r="AR325" s="56"/>
      <c r="AS325" s="56"/>
      <c r="AT325" s="56"/>
      <c r="AU325" s="56"/>
      <c r="AV325" s="56"/>
      <c r="AW325" s="56"/>
      <c r="AX325" s="56"/>
      <c r="AY325" s="56"/>
      <c r="AZ325" s="56"/>
      <c r="BA325" s="56"/>
      <c r="BB325" s="56"/>
      <c r="BC325" s="56"/>
      <c r="BD325" s="56"/>
      <c r="BE325" s="56"/>
      <c r="BF325" s="56"/>
      <c r="BG325" s="56"/>
      <c r="BH325" s="56"/>
      <c r="BI325" s="56"/>
      <c r="BJ325" s="56"/>
      <c r="BK325" s="56"/>
      <c r="BL325" s="56"/>
      <c r="BM325" s="56"/>
      <c r="BN325" s="56"/>
      <c r="BO325" s="56"/>
      <c r="BP325" s="56"/>
      <c r="BQ325" s="56"/>
      <c r="BR325" s="56"/>
      <c r="BS325" s="56"/>
      <c r="BT325" s="56"/>
      <c r="BU325" s="56"/>
      <c r="BV325" s="56"/>
      <c r="BW325" s="56"/>
      <c r="BX325" s="56"/>
      <c r="BY325" s="56"/>
      <c r="BZ325" s="56"/>
      <c r="CA325" s="56"/>
      <c r="CB325" s="56"/>
      <c r="CC325" s="56"/>
      <c r="CD325" s="56"/>
      <c r="CE325" s="56"/>
      <c r="CF325" s="56"/>
      <c r="CG325" s="56"/>
      <c r="CH325" s="56"/>
      <c r="CI325" s="56"/>
      <c r="CJ325" s="56"/>
      <c r="CK325" s="56"/>
      <c r="CL325" s="56"/>
      <c r="CM325" s="56"/>
      <c r="CN325" s="56"/>
      <c r="CO325" s="56"/>
      <c r="CP325" s="56"/>
      <c r="CQ325" s="56"/>
      <c r="CR325" s="56"/>
      <c r="CS325" s="56"/>
      <c r="CT325" s="56"/>
      <c r="CU325" s="56"/>
      <c r="CV325" s="56"/>
      <c r="CW325" s="56"/>
      <c r="CX325" s="56"/>
      <c r="CY325" s="56"/>
      <c r="CZ325" s="56"/>
      <c r="DA325" s="56"/>
      <c r="DB325" s="56"/>
      <c r="DC325" s="56"/>
      <c r="DD325" s="56"/>
      <c r="DE325" s="56"/>
      <c r="DF325" s="56"/>
      <c r="DG325" s="56"/>
      <c r="DH325" s="56"/>
      <c r="DI325" s="56"/>
      <c r="DJ325" s="56"/>
      <c r="DK325" s="56"/>
      <c r="DL325" s="56"/>
      <c r="DM325" s="56"/>
      <c r="DN325" s="56"/>
      <c r="DO325" s="56"/>
      <c r="DP325" s="56"/>
      <c r="DQ325" s="56"/>
      <c r="DR325" s="56"/>
      <c r="DS325" s="56"/>
      <c r="DT325" s="56"/>
      <c r="DU325" s="56"/>
      <c r="DV325" s="56"/>
      <c r="DW325" s="56"/>
      <c r="DX325" s="56"/>
      <c r="DY325" s="56"/>
      <c r="DZ325" s="56"/>
      <c r="EA325" s="56"/>
      <c r="EB325" s="56"/>
      <c r="EC325" s="56"/>
      <c r="ED325" s="56"/>
      <c r="EE325" s="56"/>
      <c r="EF325" s="56"/>
      <c r="EG325" s="56"/>
      <c r="EH325" s="56"/>
      <c r="EI325" s="56"/>
      <c r="EJ325" s="56"/>
      <c r="EK325" s="56"/>
      <c r="EL325" s="56"/>
      <c r="EM325" s="56"/>
      <c r="EN325" s="56"/>
      <c r="EO325" s="56"/>
      <c r="EP325" s="56"/>
      <c r="EQ325" s="56"/>
      <c r="ER325" s="56"/>
      <c r="ES325" s="56"/>
      <c r="ET325" s="56"/>
      <c r="EU325" s="56"/>
      <c r="EV325" s="56"/>
      <c r="EW325" s="56"/>
      <c r="EX325" s="56"/>
      <c r="EY325" s="56"/>
      <c r="EZ325" s="56"/>
      <c r="FA325" s="56"/>
      <c r="FB325" s="56"/>
    </row>
    <row r="326" spans="1:158" s="139" customFormat="1" ht="15" x14ac:dyDescent="0.25">
      <c r="A326" s="56"/>
      <c r="B326" s="137" t="s">
        <v>467</v>
      </c>
      <c r="C326" s="140"/>
      <c r="D326" s="124" t="s">
        <v>136</v>
      </c>
      <c r="E326" s="62">
        <f>+E327+E328</f>
        <v>1575546988</v>
      </c>
      <c r="F326" s="62">
        <f t="shared" ref="F326:Q326" si="180">+F327+F328</f>
        <v>0</v>
      </c>
      <c r="G326" s="62">
        <f t="shared" si="180"/>
        <v>530471218</v>
      </c>
      <c r="H326" s="62">
        <f t="shared" si="180"/>
        <v>522537885</v>
      </c>
      <c r="I326" s="62">
        <f t="shared" si="180"/>
        <v>522537885</v>
      </c>
      <c r="J326" s="62">
        <f t="shared" si="180"/>
        <v>0</v>
      </c>
      <c r="K326" s="62">
        <f t="shared" si="180"/>
        <v>0</v>
      </c>
      <c r="L326" s="62">
        <f t="shared" si="180"/>
        <v>0</v>
      </c>
      <c r="M326" s="62">
        <f t="shared" si="180"/>
        <v>0</v>
      </c>
      <c r="N326" s="62">
        <f t="shared" si="180"/>
        <v>0</v>
      </c>
      <c r="O326" s="62">
        <f t="shared" si="180"/>
        <v>0</v>
      </c>
      <c r="P326" s="62">
        <f t="shared" si="180"/>
        <v>0</v>
      </c>
      <c r="Q326" s="62">
        <f t="shared" si="180"/>
        <v>0</v>
      </c>
      <c r="R326" s="25">
        <f t="shared" ref="R326:R337" si="181">+SUM(F326:Q326)</f>
        <v>1575546988</v>
      </c>
      <c r="S326" s="25">
        <f t="shared" si="179"/>
        <v>0</v>
      </c>
      <c r="T326" s="25">
        <f t="shared" si="169"/>
        <v>1575546988</v>
      </c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56"/>
      <c r="AR326" s="56"/>
      <c r="AS326" s="56"/>
      <c r="AT326" s="56"/>
      <c r="AU326" s="56"/>
      <c r="AV326" s="56"/>
      <c r="AW326" s="56"/>
      <c r="AX326" s="56"/>
      <c r="AY326" s="56"/>
      <c r="AZ326" s="56"/>
      <c r="BA326" s="56"/>
      <c r="BB326" s="56"/>
      <c r="BC326" s="56"/>
      <c r="BD326" s="56"/>
      <c r="BE326" s="56"/>
      <c r="BF326" s="56"/>
      <c r="BG326" s="56"/>
      <c r="BH326" s="56"/>
      <c r="BI326" s="56"/>
      <c r="BJ326" s="56"/>
      <c r="BK326" s="56"/>
      <c r="BL326" s="56"/>
      <c r="BM326" s="56"/>
      <c r="BN326" s="56"/>
      <c r="BO326" s="56"/>
      <c r="BP326" s="56"/>
      <c r="BQ326" s="56"/>
      <c r="BR326" s="56"/>
      <c r="BS326" s="56"/>
      <c r="BT326" s="56"/>
      <c r="BU326" s="56"/>
      <c r="BV326" s="56"/>
      <c r="BW326" s="56"/>
      <c r="BX326" s="56"/>
      <c r="BY326" s="56"/>
      <c r="BZ326" s="56"/>
      <c r="CA326" s="56"/>
      <c r="CB326" s="56"/>
      <c r="CC326" s="56"/>
      <c r="CD326" s="56"/>
      <c r="CE326" s="56"/>
      <c r="CF326" s="56"/>
      <c r="CG326" s="56"/>
      <c r="CH326" s="56"/>
      <c r="CI326" s="56"/>
      <c r="CJ326" s="56"/>
      <c r="CK326" s="56"/>
      <c r="CL326" s="56"/>
      <c r="CM326" s="56"/>
      <c r="CN326" s="56"/>
      <c r="CO326" s="56"/>
      <c r="CP326" s="56"/>
      <c r="CQ326" s="56"/>
      <c r="CR326" s="56"/>
      <c r="CS326" s="56"/>
      <c r="CT326" s="56"/>
      <c r="CU326" s="56"/>
      <c r="CV326" s="56"/>
      <c r="CW326" s="56"/>
      <c r="CX326" s="56"/>
      <c r="CY326" s="56"/>
      <c r="CZ326" s="56"/>
      <c r="DA326" s="56"/>
      <c r="DB326" s="56"/>
      <c r="DC326" s="56"/>
      <c r="DD326" s="56"/>
      <c r="DE326" s="56"/>
      <c r="DF326" s="56"/>
      <c r="DG326" s="56"/>
      <c r="DH326" s="56"/>
      <c r="DI326" s="56"/>
      <c r="DJ326" s="56"/>
      <c r="DK326" s="56"/>
      <c r="DL326" s="56"/>
      <c r="DM326" s="56"/>
      <c r="DN326" s="56"/>
      <c r="DO326" s="56"/>
      <c r="DP326" s="56"/>
      <c r="DQ326" s="56"/>
      <c r="DR326" s="56"/>
      <c r="DS326" s="56"/>
      <c r="DT326" s="56"/>
      <c r="DU326" s="56"/>
      <c r="DV326" s="56"/>
      <c r="DW326" s="56"/>
      <c r="DX326" s="56"/>
      <c r="DY326" s="56"/>
      <c r="DZ326" s="56"/>
      <c r="EA326" s="56"/>
      <c r="EB326" s="56"/>
      <c r="EC326" s="56"/>
      <c r="ED326" s="56"/>
      <c r="EE326" s="56"/>
      <c r="EF326" s="56"/>
      <c r="EG326" s="56"/>
      <c r="EH326" s="56"/>
      <c r="EI326" s="56"/>
      <c r="EJ326" s="56"/>
      <c r="EK326" s="56"/>
      <c r="EL326" s="56"/>
      <c r="EM326" s="56"/>
      <c r="EN326" s="56"/>
      <c r="EO326" s="56"/>
      <c r="EP326" s="56"/>
      <c r="EQ326" s="56"/>
      <c r="ER326" s="56"/>
      <c r="ES326" s="56"/>
      <c r="ET326" s="56"/>
      <c r="EU326" s="56"/>
      <c r="EV326" s="56"/>
      <c r="EW326" s="56"/>
      <c r="EX326" s="56"/>
      <c r="EY326" s="56"/>
      <c r="EZ326" s="56"/>
      <c r="FA326" s="56"/>
      <c r="FB326" s="56"/>
    </row>
    <row r="327" spans="1:158" s="60" customFormat="1" ht="15" x14ac:dyDescent="0.25">
      <c r="A327" s="57"/>
      <c r="B327" s="128" t="s">
        <v>464</v>
      </c>
      <c r="C327" s="21" t="s">
        <v>89</v>
      </c>
      <c r="D327" s="50" t="s">
        <v>121</v>
      </c>
      <c r="E327" s="125">
        <v>1567613655</v>
      </c>
      <c r="F327" s="33"/>
      <c r="G327" s="33">
        <v>522537885</v>
      </c>
      <c r="H327" s="33">
        <v>522537885</v>
      </c>
      <c r="I327" s="33">
        <v>522537885</v>
      </c>
      <c r="J327" s="122">
        <v>0</v>
      </c>
      <c r="K327" s="33"/>
      <c r="L327" s="123"/>
      <c r="M327" s="33"/>
      <c r="N327" s="33">
        <v>0</v>
      </c>
      <c r="O327" s="33">
        <v>0</v>
      </c>
      <c r="P327" s="33">
        <v>0</v>
      </c>
      <c r="Q327" s="33">
        <v>0</v>
      </c>
      <c r="R327" s="33">
        <f t="shared" si="181"/>
        <v>1567613655</v>
      </c>
      <c r="S327" s="33">
        <f t="shared" si="179"/>
        <v>0</v>
      </c>
      <c r="T327" s="33">
        <f t="shared" si="169"/>
        <v>1567613655</v>
      </c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57"/>
      <c r="AF327" s="57"/>
      <c r="AG327" s="57"/>
      <c r="AH327" s="57"/>
      <c r="AI327" s="57"/>
      <c r="AJ327" s="57"/>
      <c r="AK327" s="57"/>
      <c r="AL327" s="57"/>
      <c r="AM327" s="57"/>
      <c r="AN327" s="57"/>
      <c r="AO327" s="57"/>
      <c r="AP327" s="57"/>
      <c r="AQ327" s="57"/>
      <c r="AR327" s="57"/>
      <c r="AS327" s="57"/>
      <c r="AT327" s="57"/>
      <c r="AU327" s="57"/>
      <c r="AV327" s="57"/>
      <c r="AW327" s="57"/>
      <c r="AX327" s="57"/>
      <c r="AY327" s="57"/>
      <c r="AZ327" s="57"/>
      <c r="BA327" s="57"/>
      <c r="BB327" s="57"/>
      <c r="BC327" s="57"/>
      <c r="BD327" s="57"/>
      <c r="BE327" s="57"/>
      <c r="BF327" s="57"/>
      <c r="BG327" s="57"/>
      <c r="BH327" s="57"/>
      <c r="BI327" s="57"/>
      <c r="BJ327" s="57"/>
      <c r="BK327" s="57"/>
      <c r="BL327" s="57"/>
      <c r="BM327" s="57"/>
      <c r="BN327" s="57"/>
      <c r="BO327" s="57"/>
      <c r="BP327" s="57"/>
      <c r="BQ327" s="57"/>
      <c r="BR327" s="57"/>
      <c r="BS327" s="57"/>
      <c r="BT327" s="57"/>
      <c r="BU327" s="57"/>
      <c r="BV327" s="57"/>
      <c r="BW327" s="57"/>
      <c r="BX327" s="57"/>
      <c r="BY327" s="57"/>
      <c r="BZ327" s="57"/>
      <c r="CA327" s="57"/>
      <c r="CB327" s="57"/>
      <c r="CC327" s="57"/>
      <c r="CD327" s="57"/>
      <c r="CE327" s="57"/>
      <c r="CF327" s="57"/>
      <c r="CG327" s="57"/>
      <c r="CH327" s="57"/>
      <c r="CI327" s="57"/>
      <c r="CJ327" s="57"/>
      <c r="CK327" s="57"/>
      <c r="CL327" s="57"/>
      <c r="CM327" s="57"/>
      <c r="CN327" s="57"/>
      <c r="CO327" s="57"/>
      <c r="CP327" s="57"/>
      <c r="CQ327" s="57"/>
      <c r="CR327" s="57"/>
      <c r="CS327" s="57"/>
      <c r="CT327" s="57"/>
      <c r="CU327" s="57"/>
      <c r="CV327" s="57"/>
      <c r="CW327" s="57"/>
      <c r="CX327" s="57"/>
      <c r="CY327" s="57"/>
      <c r="CZ327" s="57"/>
      <c r="DA327" s="57"/>
      <c r="DB327" s="57"/>
      <c r="DC327" s="57"/>
      <c r="DD327" s="57"/>
      <c r="DE327" s="57"/>
      <c r="DF327" s="57"/>
      <c r="DG327" s="57"/>
      <c r="DH327" s="57"/>
      <c r="DI327" s="57"/>
      <c r="DJ327" s="57"/>
      <c r="DK327" s="57"/>
      <c r="DL327" s="57"/>
      <c r="DM327" s="57"/>
      <c r="DN327" s="57"/>
      <c r="DO327" s="57"/>
      <c r="DP327" s="57"/>
      <c r="DQ327" s="57"/>
      <c r="DR327" s="57"/>
      <c r="DS327" s="57"/>
      <c r="DT327" s="57"/>
      <c r="DU327" s="57"/>
      <c r="DV327" s="57"/>
      <c r="DW327" s="57"/>
      <c r="DX327" s="57"/>
      <c r="DY327" s="57"/>
      <c r="DZ327" s="57"/>
      <c r="EA327" s="57"/>
      <c r="EB327" s="57"/>
      <c r="EC327" s="57"/>
      <c r="ED327" s="57"/>
      <c r="EE327" s="57"/>
      <c r="EF327" s="57"/>
      <c r="EG327" s="57"/>
      <c r="EH327" s="57"/>
      <c r="EI327" s="57"/>
      <c r="EJ327" s="57"/>
      <c r="EK327" s="57"/>
      <c r="EL327" s="57"/>
      <c r="EM327" s="57"/>
      <c r="EN327" s="57"/>
      <c r="EO327" s="57"/>
      <c r="EP327" s="57"/>
      <c r="EQ327" s="57"/>
      <c r="ER327" s="57"/>
      <c r="ES327" s="57"/>
      <c r="ET327" s="57"/>
      <c r="EU327" s="57"/>
      <c r="EV327" s="57"/>
      <c r="EW327" s="57"/>
      <c r="EX327" s="57"/>
      <c r="EY327" s="57"/>
      <c r="EZ327" s="57"/>
      <c r="FA327" s="57"/>
      <c r="FB327" s="57"/>
    </row>
    <row r="328" spans="1:158" s="60" customFormat="1" ht="15" x14ac:dyDescent="0.25">
      <c r="A328" s="57"/>
      <c r="B328" s="128" t="s">
        <v>465</v>
      </c>
      <c r="C328" s="21" t="s">
        <v>89</v>
      </c>
      <c r="D328" s="50" t="s">
        <v>122</v>
      </c>
      <c r="E328" s="125">
        <f>8440001-506668</f>
        <v>7933333</v>
      </c>
      <c r="F328" s="33"/>
      <c r="G328" s="33">
        <v>7933333</v>
      </c>
      <c r="H328" s="33">
        <v>0</v>
      </c>
      <c r="I328" s="33">
        <v>0</v>
      </c>
      <c r="J328" s="122">
        <v>0</v>
      </c>
      <c r="K328" s="33"/>
      <c r="L328" s="123"/>
      <c r="M328" s="33"/>
      <c r="N328" s="33">
        <v>0</v>
      </c>
      <c r="O328" s="33">
        <v>0</v>
      </c>
      <c r="P328" s="33">
        <v>0</v>
      </c>
      <c r="Q328" s="33">
        <v>0</v>
      </c>
      <c r="R328" s="33">
        <f t="shared" si="181"/>
        <v>7933333</v>
      </c>
      <c r="S328" s="33">
        <f t="shared" si="179"/>
        <v>0</v>
      </c>
      <c r="T328" s="33">
        <f t="shared" si="169"/>
        <v>7933333</v>
      </c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  <c r="AH328" s="57"/>
      <c r="AI328" s="57"/>
      <c r="AJ328" s="57"/>
      <c r="AK328" s="57"/>
      <c r="AL328" s="57"/>
      <c r="AM328" s="57"/>
      <c r="AN328" s="57"/>
      <c r="AO328" s="57"/>
      <c r="AP328" s="57"/>
      <c r="AQ328" s="57"/>
      <c r="AR328" s="57"/>
      <c r="AS328" s="57"/>
      <c r="AT328" s="57"/>
      <c r="AU328" s="57"/>
      <c r="AV328" s="57"/>
      <c r="AW328" s="57"/>
      <c r="AX328" s="57"/>
      <c r="AY328" s="57"/>
      <c r="AZ328" s="57"/>
      <c r="BA328" s="57"/>
      <c r="BB328" s="57"/>
      <c r="BC328" s="57"/>
      <c r="BD328" s="57"/>
      <c r="BE328" s="57"/>
      <c r="BF328" s="57"/>
      <c r="BG328" s="57"/>
      <c r="BH328" s="57"/>
      <c r="BI328" s="57"/>
      <c r="BJ328" s="57"/>
      <c r="BK328" s="57"/>
      <c r="BL328" s="57"/>
      <c r="BM328" s="57"/>
      <c r="BN328" s="57"/>
      <c r="BO328" s="57"/>
      <c r="BP328" s="57"/>
      <c r="BQ328" s="57"/>
      <c r="BR328" s="57"/>
      <c r="BS328" s="57"/>
      <c r="BT328" s="57"/>
      <c r="BU328" s="57"/>
      <c r="BV328" s="57"/>
      <c r="BW328" s="57"/>
      <c r="BX328" s="57"/>
      <c r="BY328" s="57"/>
      <c r="BZ328" s="57"/>
      <c r="CA328" s="57"/>
      <c r="CB328" s="57"/>
      <c r="CC328" s="57"/>
      <c r="CD328" s="57"/>
      <c r="CE328" s="57"/>
      <c r="CF328" s="57"/>
      <c r="CG328" s="57"/>
      <c r="CH328" s="57"/>
      <c r="CI328" s="57"/>
      <c r="CJ328" s="57"/>
      <c r="CK328" s="57"/>
      <c r="CL328" s="57"/>
      <c r="CM328" s="57"/>
      <c r="CN328" s="57"/>
      <c r="CO328" s="57"/>
      <c r="CP328" s="57"/>
      <c r="CQ328" s="57"/>
      <c r="CR328" s="57"/>
      <c r="CS328" s="57"/>
      <c r="CT328" s="57"/>
      <c r="CU328" s="57"/>
      <c r="CV328" s="57"/>
      <c r="CW328" s="57"/>
      <c r="CX328" s="57"/>
      <c r="CY328" s="57"/>
      <c r="CZ328" s="57"/>
      <c r="DA328" s="57"/>
      <c r="DB328" s="57"/>
      <c r="DC328" s="57"/>
      <c r="DD328" s="57"/>
      <c r="DE328" s="57"/>
      <c r="DF328" s="57"/>
      <c r="DG328" s="57"/>
      <c r="DH328" s="57"/>
      <c r="DI328" s="57"/>
      <c r="DJ328" s="57"/>
      <c r="DK328" s="57"/>
      <c r="DL328" s="57"/>
      <c r="DM328" s="57"/>
      <c r="DN328" s="57"/>
      <c r="DO328" s="57"/>
      <c r="DP328" s="57"/>
      <c r="DQ328" s="57"/>
      <c r="DR328" s="57"/>
      <c r="DS328" s="57"/>
      <c r="DT328" s="57"/>
      <c r="DU328" s="57"/>
      <c r="DV328" s="57"/>
      <c r="DW328" s="57"/>
      <c r="DX328" s="57"/>
      <c r="DY328" s="57"/>
      <c r="DZ328" s="57"/>
      <c r="EA328" s="57"/>
      <c r="EB328" s="57"/>
      <c r="EC328" s="57"/>
      <c r="ED328" s="57"/>
      <c r="EE328" s="57"/>
      <c r="EF328" s="57"/>
      <c r="EG328" s="57"/>
      <c r="EH328" s="57"/>
      <c r="EI328" s="57"/>
      <c r="EJ328" s="57"/>
      <c r="EK328" s="57"/>
      <c r="EL328" s="57"/>
      <c r="EM328" s="57"/>
      <c r="EN328" s="57"/>
      <c r="EO328" s="57"/>
      <c r="EP328" s="57"/>
      <c r="EQ328" s="57"/>
      <c r="ER328" s="57"/>
      <c r="ES328" s="57"/>
      <c r="ET328" s="57"/>
      <c r="EU328" s="57"/>
      <c r="EV328" s="57"/>
      <c r="EW328" s="57"/>
      <c r="EX328" s="57"/>
      <c r="EY328" s="57"/>
      <c r="EZ328" s="57"/>
      <c r="FA328" s="57"/>
      <c r="FB328" s="57"/>
    </row>
    <row r="329" spans="1:158" s="139" customFormat="1" ht="15" x14ac:dyDescent="0.25">
      <c r="A329" s="56"/>
      <c r="B329" s="137">
        <v>133011605</v>
      </c>
      <c r="C329" s="140"/>
      <c r="D329" s="124" t="s">
        <v>137</v>
      </c>
      <c r="E329" s="62">
        <f>+E330</f>
        <v>2435811104</v>
      </c>
      <c r="F329" s="62">
        <f t="shared" ref="F329:Q330" si="182">+F330</f>
        <v>0</v>
      </c>
      <c r="G329" s="62">
        <f t="shared" si="182"/>
        <v>143977221</v>
      </c>
      <c r="H329" s="62">
        <f t="shared" si="182"/>
        <v>521829916</v>
      </c>
      <c r="I329" s="62">
        <f t="shared" si="182"/>
        <v>475335437</v>
      </c>
      <c r="J329" s="62">
        <f t="shared" si="182"/>
        <v>30411890</v>
      </c>
      <c r="K329" s="62">
        <f t="shared" si="182"/>
        <v>80479374</v>
      </c>
      <c r="L329" s="62">
        <f t="shared" si="182"/>
        <v>6644784</v>
      </c>
      <c r="M329" s="62">
        <f t="shared" si="182"/>
        <v>0</v>
      </c>
      <c r="N329" s="62">
        <f t="shared" si="182"/>
        <v>19762540</v>
      </c>
      <c r="O329" s="62">
        <f t="shared" si="182"/>
        <v>0</v>
      </c>
      <c r="P329" s="62">
        <f t="shared" si="182"/>
        <v>104213925</v>
      </c>
      <c r="Q329" s="62">
        <f t="shared" si="182"/>
        <v>295964156</v>
      </c>
      <c r="R329" s="25">
        <f t="shared" si="181"/>
        <v>1678619243</v>
      </c>
      <c r="S329" s="25">
        <f t="shared" si="179"/>
        <v>757191861</v>
      </c>
      <c r="T329" s="25">
        <f t="shared" si="169"/>
        <v>2435811104</v>
      </c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56"/>
      <c r="AR329" s="56"/>
      <c r="AS329" s="56"/>
      <c r="AT329" s="56"/>
      <c r="AU329" s="56"/>
      <c r="AV329" s="56"/>
      <c r="AW329" s="56"/>
      <c r="AX329" s="56"/>
      <c r="AY329" s="56"/>
      <c r="AZ329" s="56"/>
      <c r="BA329" s="56"/>
      <c r="BB329" s="56"/>
      <c r="BC329" s="56"/>
      <c r="BD329" s="56"/>
      <c r="BE329" s="56"/>
      <c r="BF329" s="56"/>
      <c r="BG329" s="56"/>
      <c r="BH329" s="56"/>
      <c r="BI329" s="56"/>
      <c r="BJ329" s="56"/>
      <c r="BK329" s="56"/>
      <c r="BL329" s="56"/>
      <c r="BM329" s="56"/>
      <c r="BN329" s="56"/>
      <c r="BO329" s="56"/>
      <c r="BP329" s="56"/>
      <c r="BQ329" s="56"/>
      <c r="BR329" s="56"/>
      <c r="BS329" s="56"/>
      <c r="BT329" s="56"/>
      <c r="BU329" s="56"/>
      <c r="BV329" s="56"/>
      <c r="BW329" s="56"/>
      <c r="BX329" s="56"/>
      <c r="BY329" s="56"/>
      <c r="BZ329" s="56"/>
      <c r="CA329" s="56"/>
      <c r="CB329" s="56"/>
      <c r="CC329" s="56"/>
      <c r="CD329" s="56"/>
      <c r="CE329" s="56"/>
      <c r="CF329" s="56"/>
      <c r="CG329" s="56"/>
      <c r="CH329" s="56"/>
      <c r="CI329" s="56"/>
      <c r="CJ329" s="56"/>
      <c r="CK329" s="56"/>
      <c r="CL329" s="56"/>
      <c r="CM329" s="56"/>
      <c r="CN329" s="56"/>
      <c r="CO329" s="56"/>
      <c r="CP329" s="56"/>
      <c r="CQ329" s="56"/>
      <c r="CR329" s="56"/>
      <c r="CS329" s="56"/>
      <c r="CT329" s="56"/>
      <c r="CU329" s="56"/>
      <c r="CV329" s="56"/>
      <c r="CW329" s="56"/>
      <c r="CX329" s="56"/>
      <c r="CY329" s="56"/>
      <c r="CZ329" s="56"/>
      <c r="DA329" s="56"/>
      <c r="DB329" s="56"/>
      <c r="DC329" s="56"/>
      <c r="DD329" s="56"/>
      <c r="DE329" s="56"/>
      <c r="DF329" s="56"/>
      <c r="DG329" s="56"/>
      <c r="DH329" s="56"/>
      <c r="DI329" s="56"/>
      <c r="DJ329" s="56"/>
      <c r="DK329" s="56"/>
      <c r="DL329" s="56"/>
      <c r="DM329" s="56"/>
      <c r="DN329" s="56"/>
      <c r="DO329" s="56"/>
      <c r="DP329" s="56"/>
      <c r="DQ329" s="56"/>
      <c r="DR329" s="56"/>
      <c r="DS329" s="56"/>
      <c r="DT329" s="56"/>
      <c r="DU329" s="56"/>
      <c r="DV329" s="56"/>
      <c r="DW329" s="56"/>
      <c r="DX329" s="56"/>
      <c r="DY329" s="56"/>
      <c r="DZ329" s="56"/>
      <c r="EA329" s="56"/>
      <c r="EB329" s="56"/>
      <c r="EC329" s="56"/>
      <c r="ED329" s="56"/>
      <c r="EE329" s="56"/>
      <c r="EF329" s="56"/>
      <c r="EG329" s="56"/>
      <c r="EH329" s="56"/>
      <c r="EI329" s="56"/>
      <c r="EJ329" s="56"/>
      <c r="EK329" s="56"/>
      <c r="EL329" s="56"/>
      <c r="EM329" s="56"/>
      <c r="EN329" s="56"/>
      <c r="EO329" s="56"/>
      <c r="EP329" s="56"/>
      <c r="EQ329" s="56"/>
      <c r="ER329" s="56"/>
      <c r="ES329" s="56"/>
      <c r="ET329" s="56"/>
      <c r="EU329" s="56"/>
      <c r="EV329" s="56"/>
      <c r="EW329" s="56"/>
      <c r="EX329" s="56"/>
      <c r="EY329" s="56"/>
      <c r="EZ329" s="56"/>
      <c r="FA329" s="56"/>
      <c r="FB329" s="56"/>
    </row>
    <row r="330" spans="1:158" s="139" customFormat="1" ht="15" x14ac:dyDescent="0.25">
      <c r="A330" s="56"/>
      <c r="B330" s="137">
        <v>13301160556</v>
      </c>
      <c r="C330" s="138"/>
      <c r="D330" s="124" t="s">
        <v>138</v>
      </c>
      <c r="E330" s="62">
        <f>+E331</f>
        <v>2435811104</v>
      </c>
      <c r="F330" s="62">
        <f t="shared" si="182"/>
        <v>0</v>
      </c>
      <c r="G330" s="62">
        <f t="shared" si="182"/>
        <v>143977221</v>
      </c>
      <c r="H330" s="62">
        <f t="shared" si="182"/>
        <v>521829916</v>
      </c>
      <c r="I330" s="62">
        <f t="shared" si="182"/>
        <v>475335437</v>
      </c>
      <c r="J330" s="62">
        <f t="shared" si="182"/>
        <v>30411890</v>
      </c>
      <c r="K330" s="62">
        <f t="shared" si="182"/>
        <v>80479374</v>
      </c>
      <c r="L330" s="62">
        <f t="shared" si="182"/>
        <v>6644784</v>
      </c>
      <c r="M330" s="62">
        <f t="shared" si="182"/>
        <v>0</v>
      </c>
      <c r="N330" s="62">
        <f t="shared" si="182"/>
        <v>19762540</v>
      </c>
      <c r="O330" s="62">
        <f t="shared" si="182"/>
        <v>0</v>
      </c>
      <c r="P330" s="62">
        <f t="shared" si="182"/>
        <v>104213925</v>
      </c>
      <c r="Q330" s="62">
        <f t="shared" si="182"/>
        <v>295964156</v>
      </c>
      <c r="R330" s="25">
        <f t="shared" si="181"/>
        <v>1678619243</v>
      </c>
      <c r="S330" s="25">
        <f t="shared" si="179"/>
        <v>757191861</v>
      </c>
      <c r="T330" s="25">
        <f t="shared" ref="T330:T337" si="183">+R330+S330</f>
        <v>2435811104</v>
      </c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56"/>
      <c r="AR330" s="56"/>
      <c r="AS330" s="56"/>
      <c r="AT330" s="56"/>
      <c r="AU330" s="56"/>
      <c r="AV330" s="56"/>
      <c r="AW330" s="56"/>
      <c r="AX330" s="56"/>
      <c r="AY330" s="56"/>
      <c r="AZ330" s="56"/>
      <c r="BA330" s="56"/>
      <c r="BB330" s="56"/>
      <c r="BC330" s="56"/>
      <c r="BD330" s="56"/>
      <c r="BE330" s="56"/>
      <c r="BF330" s="56"/>
      <c r="BG330" s="56"/>
      <c r="BH330" s="56"/>
      <c r="BI330" s="56"/>
      <c r="BJ330" s="56"/>
      <c r="BK330" s="56"/>
      <c r="BL330" s="56"/>
      <c r="BM330" s="56"/>
      <c r="BN330" s="56"/>
      <c r="BO330" s="56"/>
      <c r="BP330" s="56"/>
      <c r="BQ330" s="56"/>
      <c r="BR330" s="56"/>
      <c r="BS330" s="56"/>
      <c r="BT330" s="56"/>
      <c r="BU330" s="56"/>
      <c r="BV330" s="56"/>
      <c r="BW330" s="56"/>
      <c r="BX330" s="56"/>
      <c r="BY330" s="56"/>
      <c r="BZ330" s="56"/>
      <c r="CA330" s="56"/>
      <c r="CB330" s="56"/>
      <c r="CC330" s="56"/>
      <c r="CD330" s="56"/>
      <c r="CE330" s="56"/>
      <c r="CF330" s="56"/>
      <c r="CG330" s="56"/>
      <c r="CH330" s="56"/>
      <c r="CI330" s="56"/>
      <c r="CJ330" s="56"/>
      <c r="CK330" s="56"/>
      <c r="CL330" s="56"/>
      <c r="CM330" s="56"/>
      <c r="CN330" s="56"/>
      <c r="CO330" s="56"/>
      <c r="CP330" s="56"/>
      <c r="CQ330" s="56"/>
      <c r="CR330" s="56"/>
      <c r="CS330" s="56"/>
      <c r="CT330" s="56"/>
      <c r="CU330" s="56"/>
      <c r="CV330" s="56"/>
      <c r="CW330" s="56"/>
      <c r="CX330" s="56"/>
      <c r="CY330" s="56"/>
      <c r="CZ330" s="56"/>
      <c r="DA330" s="56"/>
      <c r="DB330" s="56"/>
      <c r="DC330" s="56"/>
      <c r="DD330" s="56"/>
      <c r="DE330" s="56"/>
      <c r="DF330" s="56"/>
      <c r="DG330" s="56"/>
      <c r="DH330" s="56"/>
      <c r="DI330" s="56"/>
      <c r="DJ330" s="56"/>
      <c r="DK330" s="56"/>
      <c r="DL330" s="56"/>
      <c r="DM330" s="56"/>
      <c r="DN330" s="56"/>
      <c r="DO330" s="56"/>
      <c r="DP330" s="56"/>
      <c r="DQ330" s="56"/>
      <c r="DR330" s="56"/>
      <c r="DS330" s="56"/>
      <c r="DT330" s="56"/>
      <c r="DU330" s="56"/>
      <c r="DV330" s="56"/>
      <c r="DW330" s="56"/>
      <c r="DX330" s="56"/>
      <c r="DY330" s="56"/>
      <c r="DZ330" s="56"/>
      <c r="EA330" s="56"/>
      <c r="EB330" s="56"/>
      <c r="EC330" s="56"/>
      <c r="ED330" s="56"/>
      <c r="EE330" s="56"/>
      <c r="EF330" s="56"/>
      <c r="EG330" s="56"/>
      <c r="EH330" s="56"/>
      <c r="EI330" s="56"/>
      <c r="EJ330" s="56"/>
      <c r="EK330" s="56"/>
      <c r="EL330" s="56"/>
      <c r="EM330" s="56"/>
      <c r="EN330" s="56"/>
      <c r="EO330" s="56"/>
      <c r="EP330" s="56"/>
      <c r="EQ330" s="56"/>
      <c r="ER330" s="56"/>
      <c r="ES330" s="56"/>
      <c r="ET330" s="56"/>
      <c r="EU330" s="56"/>
      <c r="EV330" s="56"/>
      <c r="EW330" s="56"/>
      <c r="EX330" s="56"/>
      <c r="EY330" s="56"/>
      <c r="EZ330" s="56"/>
      <c r="FA330" s="56"/>
      <c r="FB330" s="56"/>
    </row>
    <row r="331" spans="1:158" s="139" customFormat="1" ht="15" x14ac:dyDescent="0.25">
      <c r="A331" s="56"/>
      <c r="B331" s="137">
        <v>1.3301160556E+20</v>
      </c>
      <c r="C331" s="138"/>
      <c r="D331" s="124" t="s">
        <v>139</v>
      </c>
      <c r="E331" s="62">
        <f t="shared" ref="E331:Q331" si="184">+SUM(E332:E337)</f>
        <v>2435811104</v>
      </c>
      <c r="F331" s="62">
        <f t="shared" si="184"/>
        <v>0</v>
      </c>
      <c r="G331" s="62">
        <f t="shared" si="184"/>
        <v>143977221</v>
      </c>
      <c r="H331" s="62">
        <f t="shared" si="184"/>
        <v>521829916</v>
      </c>
      <c r="I331" s="62">
        <f t="shared" si="184"/>
        <v>475335437</v>
      </c>
      <c r="J331" s="62">
        <f t="shared" si="184"/>
        <v>30411890</v>
      </c>
      <c r="K331" s="62">
        <f t="shared" si="184"/>
        <v>80479374</v>
      </c>
      <c r="L331" s="62">
        <f t="shared" si="184"/>
        <v>6644784</v>
      </c>
      <c r="M331" s="62">
        <f t="shared" si="184"/>
        <v>0</v>
      </c>
      <c r="N331" s="62">
        <f t="shared" si="184"/>
        <v>19762540</v>
      </c>
      <c r="O331" s="62">
        <f t="shared" si="184"/>
        <v>0</v>
      </c>
      <c r="P331" s="62">
        <f t="shared" si="184"/>
        <v>104213925</v>
      </c>
      <c r="Q331" s="62">
        <f t="shared" si="184"/>
        <v>295964156</v>
      </c>
      <c r="R331" s="25">
        <f t="shared" si="181"/>
        <v>1678619243</v>
      </c>
      <c r="S331" s="25">
        <f t="shared" si="179"/>
        <v>757191861</v>
      </c>
      <c r="T331" s="25">
        <f t="shared" si="183"/>
        <v>2435811104</v>
      </c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56"/>
      <c r="AR331" s="56"/>
      <c r="AS331" s="56"/>
      <c r="AT331" s="56"/>
      <c r="AU331" s="56"/>
      <c r="AV331" s="56"/>
      <c r="AW331" s="56"/>
      <c r="AX331" s="56"/>
      <c r="AY331" s="56"/>
      <c r="AZ331" s="56"/>
      <c r="BA331" s="56"/>
      <c r="BB331" s="56"/>
      <c r="BC331" s="56"/>
      <c r="BD331" s="56"/>
      <c r="BE331" s="56"/>
      <c r="BF331" s="56"/>
      <c r="BG331" s="56"/>
      <c r="BH331" s="56"/>
      <c r="BI331" s="56"/>
      <c r="BJ331" s="56"/>
      <c r="BK331" s="56"/>
      <c r="BL331" s="56"/>
      <c r="BM331" s="56"/>
      <c r="BN331" s="56"/>
      <c r="BO331" s="56"/>
      <c r="BP331" s="56"/>
      <c r="BQ331" s="56"/>
      <c r="BR331" s="56"/>
      <c r="BS331" s="56"/>
      <c r="BT331" s="56"/>
      <c r="BU331" s="56"/>
      <c r="BV331" s="56"/>
      <c r="BW331" s="56"/>
      <c r="BX331" s="56"/>
      <c r="BY331" s="56"/>
      <c r="BZ331" s="56"/>
      <c r="CA331" s="56"/>
      <c r="CB331" s="56"/>
      <c r="CC331" s="56"/>
      <c r="CD331" s="56"/>
      <c r="CE331" s="56"/>
      <c r="CF331" s="56"/>
      <c r="CG331" s="56"/>
      <c r="CH331" s="56"/>
      <c r="CI331" s="56"/>
      <c r="CJ331" s="56"/>
      <c r="CK331" s="56"/>
      <c r="CL331" s="56"/>
      <c r="CM331" s="56"/>
      <c r="CN331" s="56"/>
      <c r="CO331" s="56"/>
      <c r="CP331" s="56"/>
      <c r="CQ331" s="56"/>
      <c r="CR331" s="56"/>
      <c r="CS331" s="56"/>
      <c r="CT331" s="56"/>
      <c r="CU331" s="56"/>
      <c r="CV331" s="56"/>
      <c r="CW331" s="56"/>
      <c r="CX331" s="56"/>
      <c r="CY331" s="56"/>
      <c r="CZ331" s="56"/>
      <c r="DA331" s="56"/>
      <c r="DB331" s="56"/>
      <c r="DC331" s="56"/>
      <c r="DD331" s="56"/>
      <c r="DE331" s="56"/>
      <c r="DF331" s="56"/>
      <c r="DG331" s="56"/>
      <c r="DH331" s="56"/>
      <c r="DI331" s="56"/>
      <c r="DJ331" s="56"/>
      <c r="DK331" s="56"/>
      <c r="DL331" s="56"/>
      <c r="DM331" s="56"/>
      <c r="DN331" s="56"/>
      <c r="DO331" s="56"/>
      <c r="DP331" s="56"/>
      <c r="DQ331" s="56"/>
      <c r="DR331" s="56"/>
      <c r="DS331" s="56"/>
      <c r="DT331" s="56"/>
      <c r="DU331" s="56"/>
      <c r="DV331" s="56"/>
      <c r="DW331" s="56"/>
      <c r="DX331" s="56"/>
      <c r="DY331" s="56"/>
      <c r="DZ331" s="56"/>
      <c r="EA331" s="56"/>
      <c r="EB331" s="56"/>
      <c r="EC331" s="56"/>
      <c r="ED331" s="56"/>
      <c r="EE331" s="56"/>
      <c r="EF331" s="56"/>
      <c r="EG331" s="56"/>
      <c r="EH331" s="56"/>
      <c r="EI331" s="56"/>
      <c r="EJ331" s="56"/>
      <c r="EK331" s="56"/>
      <c r="EL331" s="56"/>
      <c r="EM331" s="56"/>
      <c r="EN331" s="56"/>
      <c r="EO331" s="56"/>
      <c r="EP331" s="56"/>
      <c r="EQ331" s="56"/>
      <c r="ER331" s="56"/>
      <c r="ES331" s="56"/>
      <c r="ET331" s="56"/>
      <c r="EU331" s="56"/>
      <c r="EV331" s="56"/>
      <c r="EW331" s="56"/>
      <c r="EX331" s="56"/>
      <c r="EY331" s="56"/>
      <c r="EZ331" s="56"/>
      <c r="FA331" s="56"/>
      <c r="FB331" s="56"/>
    </row>
    <row r="332" spans="1:158" s="60" customFormat="1" ht="15" x14ac:dyDescent="0.25">
      <c r="A332" s="57"/>
      <c r="B332" s="21">
        <v>1082000041</v>
      </c>
      <c r="C332" s="111" t="s">
        <v>89</v>
      </c>
      <c r="D332" s="50" t="s">
        <v>472</v>
      </c>
      <c r="E332" s="125">
        <v>31096492</v>
      </c>
      <c r="F332" s="33"/>
      <c r="G332" s="33"/>
      <c r="H332" s="33">
        <v>0</v>
      </c>
      <c r="I332" s="33">
        <v>21201000</v>
      </c>
      <c r="J332" s="122"/>
      <c r="K332" s="33">
        <v>9895492</v>
      </c>
      <c r="L332" s="123">
        <v>0</v>
      </c>
      <c r="M332" s="33"/>
      <c r="N332" s="33">
        <v>0</v>
      </c>
      <c r="O332" s="33">
        <v>0</v>
      </c>
      <c r="P332" s="33">
        <v>0</v>
      </c>
      <c r="Q332" s="33"/>
      <c r="R332" s="33">
        <f t="shared" si="181"/>
        <v>31096492</v>
      </c>
      <c r="S332" s="33">
        <f t="shared" si="179"/>
        <v>0</v>
      </c>
      <c r="T332" s="33">
        <f t="shared" si="183"/>
        <v>31096492</v>
      </c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57"/>
      <c r="AF332" s="57"/>
      <c r="AG332" s="57"/>
      <c r="AH332" s="57"/>
      <c r="AI332" s="57"/>
      <c r="AJ332" s="57"/>
      <c r="AK332" s="57"/>
      <c r="AL332" s="57"/>
      <c r="AM332" s="57"/>
      <c r="AN332" s="57"/>
      <c r="AO332" s="57"/>
      <c r="AP332" s="57"/>
      <c r="AQ332" s="57"/>
      <c r="AR332" s="57"/>
      <c r="AS332" s="57"/>
      <c r="AT332" s="57"/>
      <c r="AU332" s="57"/>
      <c r="AV332" s="57"/>
      <c r="AW332" s="57"/>
      <c r="AX332" s="57"/>
      <c r="AY332" s="57"/>
      <c r="AZ332" s="57"/>
      <c r="BA332" s="57"/>
      <c r="BB332" s="57"/>
      <c r="BC332" s="57"/>
      <c r="BD332" s="57"/>
      <c r="BE332" s="57"/>
      <c r="BF332" s="57"/>
      <c r="BG332" s="57"/>
      <c r="BH332" s="57"/>
      <c r="BI332" s="57"/>
      <c r="BJ332" s="57"/>
      <c r="BK332" s="57"/>
      <c r="BL332" s="57"/>
      <c r="BM332" s="57"/>
      <c r="BN332" s="57"/>
      <c r="BO332" s="57"/>
      <c r="BP332" s="57"/>
      <c r="BQ332" s="57"/>
      <c r="BR332" s="57"/>
      <c r="BS332" s="57"/>
      <c r="BT332" s="57"/>
      <c r="BU332" s="57"/>
      <c r="BV332" s="57"/>
      <c r="BW332" s="57"/>
      <c r="BX332" s="57"/>
      <c r="BY332" s="57"/>
      <c r="BZ332" s="57"/>
      <c r="CA332" s="57"/>
      <c r="CB332" s="57"/>
      <c r="CC332" s="57"/>
      <c r="CD332" s="57"/>
      <c r="CE332" s="57"/>
      <c r="CF332" s="57"/>
      <c r="CG332" s="57"/>
      <c r="CH332" s="57"/>
      <c r="CI332" s="57"/>
      <c r="CJ332" s="57"/>
      <c r="CK332" s="57"/>
      <c r="CL332" s="57"/>
      <c r="CM332" s="57"/>
      <c r="CN332" s="57"/>
      <c r="CO332" s="57"/>
      <c r="CP332" s="57"/>
      <c r="CQ332" s="57"/>
      <c r="CR332" s="57"/>
      <c r="CS332" s="57"/>
      <c r="CT332" s="57"/>
      <c r="CU332" s="57"/>
      <c r="CV332" s="57"/>
      <c r="CW332" s="57"/>
      <c r="CX332" s="57"/>
      <c r="CY332" s="57"/>
      <c r="CZ332" s="57"/>
      <c r="DA332" s="57"/>
      <c r="DB332" s="57"/>
      <c r="DC332" s="57"/>
      <c r="DD332" s="57"/>
      <c r="DE332" s="57"/>
      <c r="DF332" s="57"/>
      <c r="DG332" s="57"/>
      <c r="DH332" s="57"/>
      <c r="DI332" s="57"/>
      <c r="DJ332" s="57"/>
      <c r="DK332" s="57"/>
      <c r="DL332" s="57"/>
      <c r="DM332" s="57"/>
      <c r="DN332" s="57"/>
      <c r="DO332" s="57"/>
      <c r="DP332" s="57"/>
      <c r="DQ332" s="57"/>
      <c r="DR332" s="57"/>
      <c r="DS332" s="57"/>
      <c r="DT332" s="57"/>
      <c r="DU332" s="57"/>
      <c r="DV332" s="57"/>
      <c r="DW332" s="57"/>
      <c r="DX332" s="57"/>
      <c r="DY332" s="57"/>
      <c r="DZ332" s="57"/>
      <c r="EA332" s="57"/>
      <c r="EB332" s="57"/>
      <c r="EC332" s="57"/>
      <c r="ED332" s="57"/>
      <c r="EE332" s="57"/>
      <c r="EF332" s="57"/>
      <c r="EG332" s="57"/>
      <c r="EH332" s="57"/>
      <c r="EI332" s="57"/>
      <c r="EJ332" s="57"/>
      <c r="EK332" s="57"/>
      <c r="EL332" s="57"/>
      <c r="EM332" s="57"/>
      <c r="EN332" s="57"/>
      <c r="EO332" s="57"/>
      <c r="EP332" s="57"/>
      <c r="EQ332" s="57"/>
      <c r="ER332" s="57"/>
      <c r="ES332" s="57"/>
      <c r="ET332" s="57"/>
      <c r="EU332" s="57"/>
      <c r="EV332" s="57"/>
      <c r="EW332" s="57"/>
      <c r="EX332" s="57"/>
      <c r="EY332" s="57"/>
      <c r="EZ332" s="57"/>
      <c r="FA332" s="57"/>
      <c r="FB332" s="57"/>
    </row>
    <row r="333" spans="1:158" s="60" customFormat="1" ht="15" x14ac:dyDescent="0.25">
      <c r="A333" s="57"/>
      <c r="B333" s="21">
        <v>1082000052</v>
      </c>
      <c r="C333" s="21" t="s">
        <v>89</v>
      </c>
      <c r="D333" s="50" t="s">
        <v>471</v>
      </c>
      <c r="E333" s="125">
        <v>467593041</v>
      </c>
      <c r="F333" s="33"/>
      <c r="G333" s="33"/>
      <c r="H333" s="33">
        <v>374152680</v>
      </c>
      <c r="I333" s="33">
        <v>61494202</v>
      </c>
      <c r="J333" s="122">
        <v>0</v>
      </c>
      <c r="K333" s="33">
        <v>0</v>
      </c>
      <c r="L333" s="123">
        <v>0</v>
      </c>
      <c r="M333" s="33">
        <v>0</v>
      </c>
      <c r="N333" s="33">
        <v>3800860</v>
      </c>
      <c r="O333" s="33">
        <v>0</v>
      </c>
      <c r="P333" s="33">
        <v>0</v>
      </c>
      <c r="Q333" s="33"/>
      <c r="R333" s="33">
        <f t="shared" si="181"/>
        <v>439447742</v>
      </c>
      <c r="S333" s="33">
        <f t="shared" si="179"/>
        <v>28145299</v>
      </c>
      <c r="T333" s="33">
        <f t="shared" si="183"/>
        <v>467593041</v>
      </c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  <c r="AE333" s="57"/>
      <c r="AF333" s="57"/>
      <c r="AG333" s="57"/>
      <c r="AH333" s="57"/>
      <c r="AI333" s="57"/>
      <c r="AJ333" s="57"/>
      <c r="AK333" s="57"/>
      <c r="AL333" s="57"/>
      <c r="AM333" s="57"/>
      <c r="AN333" s="57"/>
      <c r="AO333" s="57"/>
      <c r="AP333" s="57"/>
      <c r="AQ333" s="57"/>
      <c r="AR333" s="57"/>
      <c r="AS333" s="57"/>
      <c r="AT333" s="57"/>
      <c r="AU333" s="57"/>
      <c r="AV333" s="57"/>
      <c r="AW333" s="57"/>
      <c r="AX333" s="57"/>
      <c r="AY333" s="57"/>
      <c r="AZ333" s="57"/>
      <c r="BA333" s="57"/>
      <c r="BB333" s="57"/>
      <c r="BC333" s="57"/>
      <c r="BD333" s="57"/>
      <c r="BE333" s="57"/>
      <c r="BF333" s="57"/>
      <c r="BG333" s="57"/>
      <c r="BH333" s="57"/>
      <c r="BI333" s="57"/>
      <c r="BJ333" s="57"/>
      <c r="BK333" s="57"/>
      <c r="BL333" s="57"/>
      <c r="BM333" s="57"/>
      <c r="BN333" s="57"/>
      <c r="BO333" s="57"/>
      <c r="BP333" s="57"/>
      <c r="BQ333" s="57"/>
      <c r="BR333" s="57"/>
      <c r="BS333" s="57"/>
      <c r="BT333" s="57"/>
      <c r="BU333" s="57"/>
      <c r="BV333" s="57"/>
      <c r="BW333" s="57"/>
      <c r="BX333" s="57"/>
      <c r="BY333" s="57"/>
      <c r="BZ333" s="57"/>
      <c r="CA333" s="57"/>
      <c r="CB333" s="57"/>
      <c r="CC333" s="57"/>
      <c r="CD333" s="57"/>
      <c r="CE333" s="57"/>
      <c r="CF333" s="57"/>
      <c r="CG333" s="57"/>
      <c r="CH333" s="57"/>
      <c r="CI333" s="57"/>
      <c r="CJ333" s="57"/>
      <c r="CK333" s="57"/>
      <c r="CL333" s="57"/>
      <c r="CM333" s="57"/>
      <c r="CN333" s="57"/>
      <c r="CO333" s="57"/>
      <c r="CP333" s="57"/>
      <c r="CQ333" s="57"/>
      <c r="CR333" s="57"/>
      <c r="CS333" s="57"/>
      <c r="CT333" s="57"/>
      <c r="CU333" s="57"/>
      <c r="CV333" s="57"/>
      <c r="CW333" s="57"/>
      <c r="CX333" s="57"/>
      <c r="CY333" s="57"/>
      <c r="CZ333" s="57"/>
      <c r="DA333" s="57"/>
      <c r="DB333" s="57"/>
      <c r="DC333" s="57"/>
      <c r="DD333" s="57"/>
      <c r="DE333" s="57"/>
      <c r="DF333" s="57"/>
      <c r="DG333" s="57"/>
      <c r="DH333" s="57"/>
      <c r="DI333" s="57"/>
      <c r="DJ333" s="57"/>
      <c r="DK333" s="57"/>
      <c r="DL333" s="57"/>
      <c r="DM333" s="57"/>
      <c r="DN333" s="57"/>
      <c r="DO333" s="57"/>
      <c r="DP333" s="57"/>
      <c r="DQ333" s="57"/>
      <c r="DR333" s="57"/>
      <c r="DS333" s="57"/>
      <c r="DT333" s="57"/>
      <c r="DU333" s="57"/>
      <c r="DV333" s="57"/>
      <c r="DW333" s="57"/>
      <c r="DX333" s="57"/>
      <c r="DY333" s="57"/>
      <c r="DZ333" s="57"/>
      <c r="EA333" s="57"/>
      <c r="EB333" s="57"/>
      <c r="EC333" s="57"/>
      <c r="ED333" s="57"/>
      <c r="EE333" s="57"/>
      <c r="EF333" s="57"/>
      <c r="EG333" s="57"/>
      <c r="EH333" s="57"/>
      <c r="EI333" s="57"/>
      <c r="EJ333" s="57"/>
      <c r="EK333" s="57"/>
      <c r="EL333" s="57"/>
      <c r="EM333" s="57"/>
      <c r="EN333" s="57"/>
      <c r="EO333" s="57"/>
      <c r="EP333" s="57"/>
      <c r="EQ333" s="57"/>
      <c r="ER333" s="57"/>
      <c r="ES333" s="57"/>
      <c r="ET333" s="57"/>
      <c r="EU333" s="57"/>
      <c r="EV333" s="57"/>
      <c r="EW333" s="57"/>
      <c r="EX333" s="57"/>
      <c r="EY333" s="57"/>
      <c r="EZ333" s="57"/>
      <c r="FA333" s="57"/>
      <c r="FB333" s="57"/>
    </row>
    <row r="334" spans="1:158" s="60" customFormat="1" ht="15" x14ac:dyDescent="0.25">
      <c r="A334" s="57"/>
      <c r="B334" s="21">
        <v>1082001010</v>
      </c>
      <c r="C334" s="21" t="s">
        <v>89</v>
      </c>
      <c r="D334" s="50" t="s">
        <v>459</v>
      </c>
      <c r="E334" s="125">
        <v>267335707</v>
      </c>
      <c r="F334" s="33"/>
      <c r="G334" s="33"/>
      <c r="H334" s="33">
        <v>1712969</v>
      </c>
      <c r="I334" s="33">
        <v>0</v>
      </c>
      <c r="J334" s="122">
        <v>0</v>
      </c>
      <c r="K334" s="33">
        <v>0</v>
      </c>
      <c r="L334" s="123">
        <v>0</v>
      </c>
      <c r="M334" s="33">
        <v>0</v>
      </c>
      <c r="N334" s="33">
        <v>0</v>
      </c>
      <c r="O334" s="33">
        <v>0</v>
      </c>
      <c r="P334" s="33">
        <v>0</v>
      </c>
      <c r="Q334" s="33">
        <v>240622737</v>
      </c>
      <c r="R334" s="33">
        <f t="shared" si="181"/>
        <v>242335706</v>
      </c>
      <c r="S334" s="33">
        <f t="shared" si="179"/>
        <v>25000001</v>
      </c>
      <c r="T334" s="33">
        <f t="shared" si="183"/>
        <v>267335707</v>
      </c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57"/>
      <c r="AF334" s="57"/>
      <c r="AG334" s="57"/>
      <c r="AH334" s="57"/>
      <c r="AI334" s="57"/>
      <c r="AJ334" s="57"/>
      <c r="AK334" s="57"/>
      <c r="AL334" s="57"/>
      <c r="AM334" s="57"/>
      <c r="AN334" s="57"/>
      <c r="AO334" s="57"/>
      <c r="AP334" s="57"/>
      <c r="AQ334" s="57"/>
      <c r="AR334" s="57"/>
      <c r="AS334" s="57"/>
      <c r="AT334" s="57"/>
      <c r="AU334" s="57"/>
      <c r="AV334" s="57"/>
      <c r="AW334" s="57"/>
      <c r="AX334" s="57"/>
      <c r="AY334" s="57"/>
      <c r="AZ334" s="57"/>
      <c r="BA334" s="57"/>
      <c r="BB334" s="57"/>
      <c r="BC334" s="57"/>
      <c r="BD334" s="57"/>
      <c r="BE334" s="57"/>
      <c r="BF334" s="57"/>
      <c r="BG334" s="57"/>
      <c r="BH334" s="57"/>
      <c r="BI334" s="57"/>
      <c r="BJ334" s="57"/>
      <c r="BK334" s="57"/>
      <c r="BL334" s="57"/>
      <c r="BM334" s="57"/>
      <c r="BN334" s="57"/>
      <c r="BO334" s="57"/>
      <c r="BP334" s="57"/>
      <c r="BQ334" s="57"/>
      <c r="BR334" s="57"/>
      <c r="BS334" s="57"/>
      <c r="BT334" s="57"/>
      <c r="BU334" s="57"/>
      <c r="BV334" s="57"/>
      <c r="BW334" s="57"/>
      <c r="BX334" s="57"/>
      <c r="BY334" s="57"/>
      <c r="BZ334" s="57"/>
      <c r="CA334" s="57"/>
      <c r="CB334" s="57"/>
      <c r="CC334" s="57"/>
      <c r="CD334" s="57"/>
      <c r="CE334" s="57"/>
      <c r="CF334" s="57"/>
      <c r="CG334" s="57"/>
      <c r="CH334" s="57"/>
      <c r="CI334" s="57"/>
      <c r="CJ334" s="57"/>
      <c r="CK334" s="57"/>
      <c r="CL334" s="57"/>
      <c r="CM334" s="57"/>
      <c r="CN334" s="57"/>
      <c r="CO334" s="57"/>
      <c r="CP334" s="57"/>
      <c r="CQ334" s="57"/>
      <c r="CR334" s="57"/>
      <c r="CS334" s="57"/>
      <c r="CT334" s="57"/>
      <c r="CU334" s="57"/>
      <c r="CV334" s="57"/>
      <c r="CW334" s="57"/>
      <c r="CX334" s="57"/>
      <c r="CY334" s="57"/>
      <c r="CZ334" s="57"/>
      <c r="DA334" s="57"/>
      <c r="DB334" s="57"/>
      <c r="DC334" s="57"/>
      <c r="DD334" s="57"/>
      <c r="DE334" s="57"/>
      <c r="DF334" s="57"/>
      <c r="DG334" s="57"/>
      <c r="DH334" s="57"/>
      <c r="DI334" s="57"/>
      <c r="DJ334" s="57"/>
      <c r="DK334" s="57"/>
      <c r="DL334" s="57"/>
      <c r="DM334" s="57"/>
      <c r="DN334" s="57"/>
      <c r="DO334" s="57"/>
      <c r="DP334" s="57"/>
      <c r="DQ334" s="57"/>
      <c r="DR334" s="57"/>
      <c r="DS334" s="57"/>
      <c r="DT334" s="57"/>
      <c r="DU334" s="57"/>
      <c r="DV334" s="57"/>
      <c r="DW334" s="57"/>
      <c r="DX334" s="57"/>
      <c r="DY334" s="57"/>
      <c r="DZ334" s="57"/>
      <c r="EA334" s="57"/>
      <c r="EB334" s="57"/>
      <c r="EC334" s="57"/>
      <c r="ED334" s="57"/>
      <c r="EE334" s="57"/>
      <c r="EF334" s="57"/>
      <c r="EG334" s="57"/>
      <c r="EH334" s="57"/>
      <c r="EI334" s="57"/>
      <c r="EJ334" s="57"/>
      <c r="EK334" s="57"/>
      <c r="EL334" s="57"/>
      <c r="EM334" s="57"/>
      <c r="EN334" s="57"/>
      <c r="EO334" s="57"/>
      <c r="EP334" s="57"/>
      <c r="EQ334" s="57"/>
      <c r="ER334" s="57"/>
      <c r="ES334" s="57"/>
      <c r="ET334" s="57"/>
      <c r="EU334" s="57"/>
      <c r="EV334" s="57"/>
      <c r="EW334" s="57"/>
      <c r="EX334" s="57"/>
      <c r="EY334" s="57"/>
      <c r="EZ334" s="57"/>
      <c r="FA334" s="57"/>
      <c r="FB334" s="57"/>
    </row>
    <row r="335" spans="1:158" s="60" customFormat="1" ht="15" x14ac:dyDescent="0.25">
      <c r="A335" s="57"/>
      <c r="B335" s="21">
        <v>1082001042</v>
      </c>
      <c r="C335" s="111" t="s">
        <v>89</v>
      </c>
      <c r="D335" s="50" t="s">
        <v>140</v>
      </c>
      <c r="E335" s="125">
        <v>408094350</v>
      </c>
      <c r="F335" s="33"/>
      <c r="G335" s="33">
        <v>131944049</v>
      </c>
      <c r="H335" s="33">
        <v>68196826</v>
      </c>
      <c r="I335" s="33">
        <v>36858745</v>
      </c>
      <c r="J335" s="122">
        <v>3428037</v>
      </c>
      <c r="K335" s="33">
        <v>4794494</v>
      </c>
      <c r="L335" s="123">
        <v>90853</v>
      </c>
      <c r="M335" s="33">
        <v>0</v>
      </c>
      <c r="N335" s="33">
        <v>14500000</v>
      </c>
      <c r="O335" s="33">
        <v>0</v>
      </c>
      <c r="P335" s="33">
        <v>101500000</v>
      </c>
      <c r="Q335" s="33">
        <v>19146781</v>
      </c>
      <c r="R335" s="33">
        <f t="shared" si="181"/>
        <v>380459785</v>
      </c>
      <c r="S335" s="33">
        <f t="shared" si="179"/>
        <v>27634565</v>
      </c>
      <c r="T335" s="33">
        <f t="shared" si="183"/>
        <v>408094350</v>
      </c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57"/>
      <c r="AF335" s="57"/>
      <c r="AG335" s="57"/>
      <c r="AH335" s="57"/>
      <c r="AI335" s="57"/>
      <c r="AJ335" s="57"/>
      <c r="AK335" s="57"/>
      <c r="AL335" s="57"/>
      <c r="AM335" s="57"/>
      <c r="AN335" s="57"/>
      <c r="AO335" s="57"/>
      <c r="AP335" s="57"/>
      <c r="AQ335" s="57"/>
      <c r="AR335" s="57"/>
      <c r="AS335" s="57"/>
      <c r="AT335" s="57"/>
      <c r="AU335" s="57"/>
      <c r="AV335" s="57"/>
      <c r="AW335" s="57"/>
      <c r="AX335" s="57"/>
      <c r="AY335" s="57"/>
      <c r="AZ335" s="57"/>
      <c r="BA335" s="57"/>
      <c r="BB335" s="57"/>
      <c r="BC335" s="57"/>
      <c r="BD335" s="57"/>
      <c r="BE335" s="57"/>
      <c r="BF335" s="57"/>
      <c r="BG335" s="57"/>
      <c r="BH335" s="57"/>
      <c r="BI335" s="57"/>
      <c r="BJ335" s="57"/>
      <c r="BK335" s="57"/>
      <c r="BL335" s="57"/>
      <c r="BM335" s="57"/>
      <c r="BN335" s="57"/>
      <c r="BO335" s="57"/>
      <c r="BP335" s="57"/>
      <c r="BQ335" s="57"/>
      <c r="BR335" s="57"/>
      <c r="BS335" s="57"/>
      <c r="BT335" s="57"/>
      <c r="BU335" s="57"/>
      <c r="BV335" s="57"/>
      <c r="BW335" s="57"/>
      <c r="BX335" s="57"/>
      <c r="BY335" s="57"/>
      <c r="BZ335" s="57"/>
      <c r="CA335" s="57"/>
      <c r="CB335" s="57"/>
      <c r="CC335" s="57"/>
      <c r="CD335" s="57"/>
      <c r="CE335" s="57"/>
      <c r="CF335" s="57"/>
      <c r="CG335" s="57"/>
      <c r="CH335" s="57"/>
      <c r="CI335" s="57"/>
      <c r="CJ335" s="57"/>
      <c r="CK335" s="57"/>
      <c r="CL335" s="57"/>
      <c r="CM335" s="57"/>
      <c r="CN335" s="57"/>
      <c r="CO335" s="57"/>
      <c r="CP335" s="57"/>
      <c r="CQ335" s="57"/>
      <c r="CR335" s="57"/>
      <c r="CS335" s="57"/>
      <c r="CT335" s="57"/>
      <c r="CU335" s="57"/>
      <c r="CV335" s="57"/>
      <c r="CW335" s="57"/>
      <c r="CX335" s="57"/>
      <c r="CY335" s="57"/>
      <c r="CZ335" s="57"/>
      <c r="DA335" s="57"/>
      <c r="DB335" s="57"/>
      <c r="DC335" s="57"/>
      <c r="DD335" s="57"/>
      <c r="DE335" s="57"/>
      <c r="DF335" s="57"/>
      <c r="DG335" s="57"/>
      <c r="DH335" s="57"/>
      <c r="DI335" s="57"/>
      <c r="DJ335" s="57"/>
      <c r="DK335" s="57"/>
      <c r="DL335" s="57"/>
      <c r="DM335" s="57"/>
      <c r="DN335" s="57"/>
      <c r="DO335" s="57"/>
      <c r="DP335" s="57"/>
      <c r="DQ335" s="57"/>
      <c r="DR335" s="57"/>
      <c r="DS335" s="57"/>
      <c r="DT335" s="57"/>
      <c r="DU335" s="57"/>
      <c r="DV335" s="57"/>
      <c r="DW335" s="57"/>
      <c r="DX335" s="57"/>
      <c r="DY335" s="57"/>
      <c r="DZ335" s="57"/>
      <c r="EA335" s="57"/>
      <c r="EB335" s="57"/>
      <c r="EC335" s="57"/>
      <c r="ED335" s="57"/>
      <c r="EE335" s="57"/>
      <c r="EF335" s="57"/>
      <c r="EG335" s="57"/>
      <c r="EH335" s="57"/>
      <c r="EI335" s="57"/>
      <c r="EJ335" s="57"/>
      <c r="EK335" s="57"/>
      <c r="EL335" s="57"/>
      <c r="EM335" s="57"/>
      <c r="EN335" s="57"/>
      <c r="EO335" s="57"/>
      <c r="EP335" s="57"/>
      <c r="EQ335" s="57"/>
      <c r="ER335" s="57"/>
      <c r="ES335" s="57"/>
      <c r="ET335" s="57"/>
      <c r="EU335" s="57"/>
      <c r="EV335" s="57"/>
      <c r="EW335" s="57"/>
      <c r="EX335" s="57"/>
      <c r="EY335" s="57"/>
      <c r="EZ335" s="57"/>
      <c r="FA335" s="57"/>
      <c r="FB335" s="57"/>
    </row>
    <row r="336" spans="1:158" s="60" customFormat="1" ht="15" x14ac:dyDescent="0.25">
      <c r="A336" s="57"/>
      <c r="B336" s="21">
        <v>1110100052</v>
      </c>
      <c r="C336" s="21" t="s">
        <v>89</v>
      </c>
      <c r="D336" s="50" t="s">
        <v>470</v>
      </c>
      <c r="E336" s="125">
        <v>594284234</v>
      </c>
      <c r="F336" s="33"/>
      <c r="G336" s="33">
        <v>8046772</v>
      </c>
      <c r="H336" s="33">
        <v>73781041</v>
      </c>
      <c r="I336" s="33">
        <v>328501181</v>
      </c>
      <c r="J336" s="122">
        <v>22997453</v>
      </c>
      <c r="K336" s="33">
        <v>25069429</v>
      </c>
      <c r="L336" s="123">
        <v>0</v>
      </c>
      <c r="M336" s="33">
        <v>0</v>
      </c>
      <c r="N336" s="33">
        <v>0</v>
      </c>
      <c r="O336" s="33">
        <v>0</v>
      </c>
      <c r="P336" s="33">
        <v>2713925</v>
      </c>
      <c r="Q336" s="33">
        <v>36194638</v>
      </c>
      <c r="R336" s="33">
        <f t="shared" si="181"/>
        <v>497304439</v>
      </c>
      <c r="S336" s="33">
        <f t="shared" si="179"/>
        <v>96979795</v>
      </c>
      <c r="T336" s="33">
        <f t="shared" si="183"/>
        <v>594284234</v>
      </c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  <c r="AE336" s="57"/>
      <c r="AF336" s="57"/>
      <c r="AG336" s="57"/>
      <c r="AH336" s="57"/>
      <c r="AI336" s="57"/>
      <c r="AJ336" s="57"/>
      <c r="AK336" s="57"/>
      <c r="AL336" s="57"/>
      <c r="AM336" s="57"/>
      <c r="AN336" s="57"/>
      <c r="AO336" s="57"/>
      <c r="AP336" s="57"/>
      <c r="AQ336" s="57"/>
      <c r="AR336" s="57"/>
      <c r="AS336" s="57"/>
      <c r="AT336" s="57"/>
      <c r="AU336" s="57"/>
      <c r="AV336" s="57"/>
      <c r="AW336" s="57"/>
      <c r="AX336" s="57"/>
      <c r="AY336" s="57"/>
      <c r="AZ336" s="57"/>
      <c r="BA336" s="57"/>
      <c r="BB336" s="57"/>
      <c r="BC336" s="57"/>
      <c r="BD336" s="57"/>
      <c r="BE336" s="57"/>
      <c r="BF336" s="57"/>
      <c r="BG336" s="57"/>
      <c r="BH336" s="57"/>
      <c r="BI336" s="57"/>
      <c r="BJ336" s="57"/>
      <c r="BK336" s="57"/>
      <c r="BL336" s="57"/>
      <c r="BM336" s="57"/>
      <c r="BN336" s="57"/>
      <c r="BO336" s="57"/>
      <c r="BP336" s="57"/>
      <c r="BQ336" s="57"/>
      <c r="BR336" s="57"/>
      <c r="BS336" s="57"/>
      <c r="BT336" s="57"/>
      <c r="BU336" s="57"/>
      <c r="BV336" s="57"/>
      <c r="BW336" s="57"/>
      <c r="BX336" s="57"/>
      <c r="BY336" s="57"/>
      <c r="BZ336" s="57"/>
      <c r="CA336" s="57"/>
      <c r="CB336" s="57"/>
      <c r="CC336" s="57"/>
      <c r="CD336" s="57"/>
      <c r="CE336" s="57"/>
      <c r="CF336" s="57"/>
      <c r="CG336" s="57"/>
      <c r="CH336" s="57"/>
      <c r="CI336" s="57"/>
      <c r="CJ336" s="57"/>
      <c r="CK336" s="57"/>
      <c r="CL336" s="57"/>
      <c r="CM336" s="57"/>
      <c r="CN336" s="57"/>
      <c r="CO336" s="57"/>
      <c r="CP336" s="57"/>
      <c r="CQ336" s="57"/>
      <c r="CR336" s="57"/>
      <c r="CS336" s="57"/>
      <c r="CT336" s="57"/>
      <c r="CU336" s="57"/>
      <c r="CV336" s="57"/>
      <c r="CW336" s="57"/>
      <c r="CX336" s="57"/>
      <c r="CY336" s="57"/>
      <c r="CZ336" s="57"/>
      <c r="DA336" s="57"/>
      <c r="DB336" s="57"/>
      <c r="DC336" s="57"/>
      <c r="DD336" s="57"/>
      <c r="DE336" s="57"/>
      <c r="DF336" s="57"/>
      <c r="DG336" s="57"/>
      <c r="DH336" s="57"/>
      <c r="DI336" s="57"/>
      <c r="DJ336" s="57"/>
      <c r="DK336" s="57"/>
      <c r="DL336" s="57"/>
      <c r="DM336" s="57"/>
      <c r="DN336" s="57"/>
      <c r="DO336" s="57"/>
      <c r="DP336" s="57"/>
      <c r="DQ336" s="57"/>
      <c r="DR336" s="57"/>
      <c r="DS336" s="57"/>
      <c r="DT336" s="57"/>
      <c r="DU336" s="57"/>
      <c r="DV336" s="57"/>
      <c r="DW336" s="57"/>
      <c r="DX336" s="57"/>
      <c r="DY336" s="57"/>
      <c r="DZ336" s="57"/>
      <c r="EA336" s="57"/>
      <c r="EB336" s="57"/>
      <c r="EC336" s="57"/>
      <c r="ED336" s="57"/>
      <c r="EE336" s="57"/>
      <c r="EF336" s="57"/>
      <c r="EG336" s="57"/>
      <c r="EH336" s="57"/>
      <c r="EI336" s="57"/>
      <c r="EJ336" s="57"/>
      <c r="EK336" s="57"/>
      <c r="EL336" s="57"/>
      <c r="EM336" s="57"/>
      <c r="EN336" s="57"/>
      <c r="EO336" s="57"/>
      <c r="EP336" s="57"/>
      <c r="EQ336" s="57"/>
      <c r="ER336" s="57"/>
      <c r="ES336" s="57"/>
      <c r="ET336" s="57"/>
      <c r="EU336" s="57"/>
      <c r="EV336" s="57"/>
      <c r="EW336" s="57"/>
      <c r="EX336" s="57"/>
      <c r="EY336" s="57"/>
      <c r="EZ336" s="57"/>
      <c r="FA336" s="57"/>
      <c r="FB336" s="57"/>
    </row>
    <row r="337" spans="1:158" s="60" customFormat="1" ht="15" x14ac:dyDescent="0.25">
      <c r="A337" s="57"/>
      <c r="B337" s="21">
        <v>1110200052</v>
      </c>
      <c r="C337" s="21" t="s">
        <v>89</v>
      </c>
      <c r="D337" s="50" t="s">
        <v>468</v>
      </c>
      <c r="E337" s="125">
        <v>667407280</v>
      </c>
      <c r="F337" s="33"/>
      <c r="G337" s="33">
        <v>3986400</v>
      </c>
      <c r="H337" s="33">
        <v>3986400</v>
      </c>
      <c r="I337" s="33">
        <v>27280309</v>
      </c>
      <c r="J337" s="122">
        <v>3986400</v>
      </c>
      <c r="K337" s="33">
        <v>40719959</v>
      </c>
      <c r="L337" s="123">
        <v>6553931</v>
      </c>
      <c r="M337" s="33">
        <v>0</v>
      </c>
      <c r="N337" s="33">
        <v>1461680</v>
      </c>
      <c r="O337" s="33">
        <v>0</v>
      </c>
      <c r="P337" s="33">
        <v>0</v>
      </c>
      <c r="Q337" s="33"/>
      <c r="R337" s="33">
        <f t="shared" si="181"/>
        <v>87975079</v>
      </c>
      <c r="S337" s="33">
        <f t="shared" si="179"/>
        <v>579432201</v>
      </c>
      <c r="T337" s="33">
        <f t="shared" si="183"/>
        <v>667407280</v>
      </c>
      <c r="U337" s="57"/>
      <c r="V337" s="57"/>
      <c r="W337" s="57"/>
      <c r="X337" s="57"/>
      <c r="Y337" s="57"/>
      <c r="Z337" s="57"/>
      <c r="AA337" s="57"/>
      <c r="AB337" s="57"/>
      <c r="AC337" s="57"/>
      <c r="AD337" s="57"/>
      <c r="AE337" s="57"/>
      <c r="AF337" s="57"/>
      <c r="AG337" s="57"/>
      <c r="AH337" s="57"/>
      <c r="AI337" s="57"/>
      <c r="AJ337" s="57"/>
      <c r="AK337" s="57"/>
      <c r="AL337" s="57"/>
      <c r="AM337" s="57"/>
      <c r="AN337" s="57"/>
      <c r="AO337" s="57"/>
      <c r="AP337" s="57"/>
      <c r="AQ337" s="57"/>
      <c r="AR337" s="57"/>
      <c r="AS337" s="57"/>
      <c r="AT337" s="57"/>
      <c r="AU337" s="57"/>
      <c r="AV337" s="57"/>
      <c r="AW337" s="57"/>
      <c r="AX337" s="57"/>
      <c r="AY337" s="57"/>
      <c r="AZ337" s="57"/>
      <c r="BA337" s="57"/>
      <c r="BB337" s="57"/>
      <c r="BC337" s="57"/>
      <c r="BD337" s="57"/>
      <c r="BE337" s="57"/>
      <c r="BF337" s="57"/>
      <c r="BG337" s="57"/>
      <c r="BH337" s="57"/>
      <c r="BI337" s="57"/>
      <c r="BJ337" s="57"/>
      <c r="BK337" s="57"/>
      <c r="BL337" s="57"/>
      <c r="BM337" s="57"/>
      <c r="BN337" s="57"/>
      <c r="BO337" s="57"/>
      <c r="BP337" s="57"/>
      <c r="BQ337" s="57"/>
      <c r="BR337" s="57"/>
      <c r="BS337" s="57"/>
      <c r="BT337" s="57"/>
      <c r="BU337" s="57"/>
      <c r="BV337" s="57"/>
      <c r="BW337" s="57"/>
      <c r="BX337" s="57"/>
      <c r="BY337" s="57"/>
      <c r="BZ337" s="57"/>
      <c r="CA337" s="57"/>
      <c r="CB337" s="57"/>
      <c r="CC337" s="57"/>
      <c r="CD337" s="57"/>
      <c r="CE337" s="57"/>
      <c r="CF337" s="57"/>
      <c r="CG337" s="57"/>
      <c r="CH337" s="57"/>
      <c r="CI337" s="57"/>
      <c r="CJ337" s="57"/>
      <c r="CK337" s="57"/>
      <c r="CL337" s="57"/>
      <c r="CM337" s="57"/>
      <c r="CN337" s="57"/>
      <c r="CO337" s="57"/>
      <c r="CP337" s="57"/>
      <c r="CQ337" s="57"/>
      <c r="CR337" s="57"/>
      <c r="CS337" s="57"/>
      <c r="CT337" s="57"/>
      <c r="CU337" s="57"/>
      <c r="CV337" s="57"/>
      <c r="CW337" s="57"/>
      <c r="CX337" s="57"/>
      <c r="CY337" s="57"/>
      <c r="CZ337" s="57"/>
      <c r="DA337" s="57"/>
      <c r="DB337" s="57"/>
      <c r="DC337" s="57"/>
      <c r="DD337" s="57"/>
      <c r="DE337" s="57"/>
      <c r="DF337" s="57"/>
      <c r="DG337" s="57"/>
      <c r="DH337" s="57"/>
      <c r="DI337" s="57"/>
      <c r="DJ337" s="57"/>
      <c r="DK337" s="57"/>
      <c r="DL337" s="57"/>
      <c r="DM337" s="57"/>
      <c r="DN337" s="57"/>
      <c r="DO337" s="57"/>
      <c r="DP337" s="57"/>
      <c r="DQ337" s="57"/>
      <c r="DR337" s="57"/>
      <c r="DS337" s="57"/>
      <c r="DT337" s="57"/>
      <c r="DU337" s="57"/>
      <c r="DV337" s="57"/>
      <c r="DW337" s="57"/>
      <c r="DX337" s="57"/>
      <c r="DY337" s="57"/>
      <c r="DZ337" s="57"/>
      <c r="EA337" s="57"/>
      <c r="EB337" s="57"/>
      <c r="EC337" s="57"/>
      <c r="ED337" s="57"/>
      <c r="EE337" s="57"/>
      <c r="EF337" s="57"/>
      <c r="EG337" s="57"/>
      <c r="EH337" s="57"/>
      <c r="EI337" s="57"/>
      <c r="EJ337" s="57"/>
      <c r="EK337" s="57"/>
      <c r="EL337" s="57"/>
      <c r="EM337" s="57"/>
      <c r="EN337" s="57"/>
      <c r="EO337" s="57"/>
      <c r="EP337" s="57"/>
      <c r="EQ337" s="57"/>
      <c r="ER337" s="57"/>
      <c r="ES337" s="57"/>
      <c r="ET337" s="57"/>
      <c r="EU337" s="57"/>
      <c r="EV337" s="57"/>
      <c r="EW337" s="57"/>
      <c r="EX337" s="57"/>
      <c r="EY337" s="57"/>
      <c r="EZ337" s="57"/>
      <c r="FA337" s="57"/>
      <c r="FB337" s="57"/>
    </row>
    <row r="338" spans="1:158" s="50" customFormat="1" x14ac:dyDescent="0.2">
      <c r="A338" s="1"/>
      <c r="B338" s="52"/>
      <c r="C338" s="52"/>
      <c r="D338" s="61" t="s">
        <v>22</v>
      </c>
      <c r="E338" s="62">
        <f>+E229</f>
        <v>55420002387</v>
      </c>
      <c r="F338" s="62">
        <f t="shared" ref="F338:T338" si="185">+F229</f>
        <v>347565297</v>
      </c>
      <c r="G338" s="62">
        <f t="shared" si="185"/>
        <v>6875462606</v>
      </c>
      <c r="H338" s="62">
        <f t="shared" si="185"/>
        <v>4181204503</v>
      </c>
      <c r="I338" s="62">
        <f t="shared" si="185"/>
        <v>2630440618</v>
      </c>
      <c r="J338" s="63">
        <f t="shared" si="185"/>
        <v>8889314174</v>
      </c>
      <c r="K338" s="62">
        <f t="shared" si="185"/>
        <v>6831200260</v>
      </c>
      <c r="L338" s="64">
        <f t="shared" si="185"/>
        <v>2669682545</v>
      </c>
      <c r="M338" s="62">
        <f t="shared" si="185"/>
        <v>1767599709</v>
      </c>
      <c r="N338" s="62">
        <f t="shared" si="185"/>
        <v>1782939517</v>
      </c>
      <c r="O338" s="62">
        <f t="shared" si="185"/>
        <v>1156277614</v>
      </c>
      <c r="P338" s="62">
        <f t="shared" si="185"/>
        <v>998589559</v>
      </c>
      <c r="Q338" s="62">
        <f t="shared" si="185"/>
        <v>5285299525</v>
      </c>
      <c r="R338" s="62">
        <f t="shared" si="185"/>
        <v>43415575927</v>
      </c>
      <c r="S338" s="62">
        <f t="shared" si="185"/>
        <v>12004426460</v>
      </c>
      <c r="T338" s="62">
        <f t="shared" si="185"/>
        <v>55420002387</v>
      </c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</row>
    <row r="339" spans="1:158" s="50" customFormat="1" ht="6" customHeight="1" x14ac:dyDescent="0.2">
      <c r="A339" s="1"/>
      <c r="B339" s="49"/>
      <c r="C339" s="49"/>
      <c r="D339" s="65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</row>
    <row r="340" spans="1:158" s="50" customFormat="1" hidden="1" x14ac:dyDescent="0.2">
      <c r="A340" s="1"/>
      <c r="B340" s="162" t="s">
        <v>23</v>
      </c>
      <c r="C340" s="162"/>
      <c r="D340" s="162"/>
      <c r="E340" s="66"/>
      <c r="F340" s="66"/>
      <c r="G340" s="66"/>
      <c r="H340" s="66"/>
      <c r="I340" s="6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</row>
    <row r="341" spans="1:158" s="50" customFormat="1" hidden="1" x14ac:dyDescent="0.2">
      <c r="A341" s="1"/>
      <c r="B341" s="163"/>
      <c r="C341" s="163"/>
      <c r="D341" s="163"/>
      <c r="E341" s="163"/>
      <c r="F341" s="163"/>
      <c r="G341" s="163"/>
      <c r="H341" s="163"/>
      <c r="I341" s="163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</row>
    <row r="342" spans="1:158" s="50" customFormat="1" hidden="1" x14ac:dyDescent="0.2">
      <c r="A342" s="1"/>
      <c r="B342" s="164"/>
      <c r="C342" s="164"/>
      <c r="D342" s="164"/>
      <c r="E342" s="164"/>
      <c r="F342" s="164"/>
      <c r="G342" s="164"/>
      <c r="H342" s="164"/>
      <c r="I342" s="164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</row>
    <row r="343" spans="1:158" hidden="1" x14ac:dyDescent="0.2">
      <c r="A343" s="67"/>
      <c r="E343" s="150"/>
      <c r="F343" s="68"/>
      <c r="G343" s="69"/>
      <c r="H343" s="69"/>
      <c r="I343" s="69"/>
      <c r="J343" s="69"/>
      <c r="K343" s="69"/>
      <c r="L343" s="69"/>
      <c r="M343" s="69"/>
      <c r="N343" s="69"/>
      <c r="O343" s="69"/>
      <c r="P343" s="70"/>
      <c r="Q343" s="69"/>
      <c r="R343" s="71"/>
      <c r="S343" s="26"/>
      <c r="T343" s="69"/>
    </row>
    <row r="344" spans="1:158" x14ac:dyDescent="0.2">
      <c r="A344" s="67"/>
      <c r="B344" s="165"/>
      <c r="C344" s="165"/>
      <c r="D344" s="165"/>
      <c r="E344" s="165"/>
      <c r="F344" s="165"/>
      <c r="G344" s="69"/>
      <c r="H344" s="69"/>
      <c r="I344" s="69"/>
      <c r="J344" s="69"/>
      <c r="K344" s="69"/>
      <c r="L344" s="69"/>
      <c r="M344" s="69"/>
      <c r="N344" s="69"/>
      <c r="O344" s="69"/>
      <c r="P344" s="70"/>
      <c r="Q344" s="69"/>
      <c r="R344" s="71"/>
      <c r="S344" s="26"/>
      <c r="T344" s="69"/>
    </row>
    <row r="345" spans="1:158" ht="16.5" x14ac:dyDescent="0.3">
      <c r="A345" s="67"/>
      <c r="D345" s="72"/>
      <c r="E345" s="72"/>
      <c r="F345" s="73"/>
      <c r="G345" s="73"/>
      <c r="H345" s="73"/>
      <c r="I345" s="73"/>
      <c r="J345" s="73"/>
      <c r="K345" s="69"/>
      <c r="L345" s="69"/>
      <c r="M345" s="69"/>
      <c r="N345" s="69"/>
      <c r="O345" s="69"/>
      <c r="P345" s="70"/>
      <c r="Q345" s="69"/>
      <c r="R345" s="69"/>
      <c r="S345" s="26"/>
      <c r="T345" s="69"/>
    </row>
    <row r="346" spans="1:158" s="74" customFormat="1" ht="16.5" x14ac:dyDescent="0.3">
      <c r="E346" s="72"/>
      <c r="F346" s="75"/>
      <c r="G346" s="75"/>
      <c r="H346" s="75"/>
      <c r="I346" s="75"/>
      <c r="J346" s="73"/>
      <c r="K346" s="73"/>
      <c r="L346" s="76"/>
      <c r="O346" s="75"/>
      <c r="P346" s="75"/>
      <c r="Q346" s="75"/>
      <c r="R346" s="75"/>
      <c r="S346" s="75"/>
      <c r="T346" s="75"/>
    </row>
    <row r="347" spans="1:158" s="74" customFormat="1" ht="17.25" thickBot="1" x14ac:dyDescent="0.35">
      <c r="E347" s="77"/>
      <c r="F347" s="78"/>
      <c r="G347" s="78"/>
      <c r="H347" s="159"/>
      <c r="I347" s="159"/>
      <c r="J347" s="73"/>
      <c r="K347" s="79"/>
      <c r="L347" s="80"/>
      <c r="M347" s="79"/>
      <c r="N347" s="77"/>
      <c r="O347" s="78"/>
      <c r="P347" s="78"/>
      <c r="Q347" s="159"/>
      <c r="R347" s="159"/>
      <c r="S347" s="75"/>
      <c r="T347" s="75"/>
    </row>
    <row r="348" spans="1:158" s="74" customFormat="1" ht="17.25" thickTop="1" x14ac:dyDescent="0.3">
      <c r="D348" s="81"/>
      <c r="E348" s="82" t="s">
        <v>84</v>
      </c>
      <c r="F348" s="73"/>
      <c r="G348" s="73"/>
      <c r="H348" s="73"/>
      <c r="I348" s="73"/>
      <c r="J348" s="73"/>
      <c r="L348" s="76"/>
      <c r="N348" s="158" t="s">
        <v>489</v>
      </c>
      <c r="O348" s="81"/>
      <c r="P348" s="81"/>
      <c r="Q348" s="75"/>
      <c r="R348" s="75"/>
      <c r="S348" s="75"/>
      <c r="T348" s="75"/>
    </row>
    <row r="349" spans="1:158" s="74" customFormat="1" ht="16.5" x14ac:dyDescent="0.3">
      <c r="D349" s="81"/>
      <c r="E349" s="81" t="s">
        <v>487</v>
      </c>
      <c r="F349" s="81"/>
      <c r="G349" s="82"/>
      <c r="H349" s="81"/>
      <c r="I349" s="81"/>
      <c r="J349" s="81"/>
      <c r="L349" s="76"/>
      <c r="N349" s="82" t="s">
        <v>488</v>
      </c>
      <c r="O349" s="81"/>
      <c r="P349" s="81"/>
      <c r="Q349" s="75"/>
      <c r="R349" s="75"/>
      <c r="S349" s="75"/>
      <c r="T349" s="75"/>
    </row>
    <row r="350" spans="1:158" s="74" customFormat="1" ht="16.5" x14ac:dyDescent="0.3">
      <c r="D350" s="81"/>
      <c r="E350" s="81" t="s">
        <v>34</v>
      </c>
      <c r="F350" s="81"/>
      <c r="G350" s="81"/>
      <c r="H350" s="81"/>
      <c r="I350" s="81"/>
      <c r="J350" s="81"/>
      <c r="L350" s="76"/>
      <c r="N350" s="161" t="s">
        <v>82</v>
      </c>
      <c r="O350" s="161"/>
      <c r="P350" s="161"/>
      <c r="Q350" s="75"/>
      <c r="R350" s="75"/>
      <c r="S350" s="75"/>
      <c r="T350" s="75"/>
    </row>
    <row r="351" spans="1:158" x14ac:dyDescent="0.2">
      <c r="A351" s="67"/>
      <c r="B351" s="83" t="s">
        <v>24</v>
      </c>
      <c r="C351" s="83"/>
      <c r="D351" s="84" t="s">
        <v>72</v>
      </c>
      <c r="F351" s="85"/>
      <c r="G351" s="86"/>
      <c r="H351" s="85"/>
      <c r="I351" s="85"/>
      <c r="J351" s="85"/>
      <c r="K351" s="85"/>
      <c r="L351" s="86"/>
      <c r="M351" s="85"/>
      <c r="N351" s="85"/>
      <c r="O351" s="85"/>
      <c r="P351" s="87"/>
      <c r="Q351" s="85"/>
      <c r="R351" s="85"/>
      <c r="S351" s="86"/>
      <c r="T351" s="85"/>
    </row>
    <row r="352" spans="1:158" x14ac:dyDescent="0.2">
      <c r="B352" s="1" t="s">
        <v>486</v>
      </c>
    </row>
    <row r="354" spans="1:158" s="2" customFormat="1" x14ac:dyDescent="0.2">
      <c r="A354" s="1"/>
      <c r="B354" s="1"/>
      <c r="C354" s="1"/>
      <c r="D354" s="1"/>
      <c r="J354" s="26"/>
      <c r="L354" s="4"/>
      <c r="P354" s="5"/>
      <c r="S354" s="4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</row>
    <row r="355" spans="1:158" s="2" customFormat="1" x14ac:dyDescent="0.2">
      <c r="A355" s="1"/>
      <c r="B355" s="1"/>
      <c r="C355" s="1"/>
      <c r="D355" s="1"/>
      <c r="J355" s="26"/>
      <c r="P355" s="5"/>
      <c r="S355" s="4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</row>
    <row r="356" spans="1:158" s="2" customFormat="1" ht="15" x14ac:dyDescent="0.2">
      <c r="A356" s="1"/>
      <c r="B356" s="1"/>
      <c r="C356" s="1"/>
      <c r="D356" s="1"/>
      <c r="F356" s="8"/>
      <c r="J356" s="26"/>
      <c r="L356" s="4"/>
      <c r="P356" s="5"/>
      <c r="S356" s="4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</row>
    <row r="357" spans="1:158" s="2" customFormat="1" x14ac:dyDescent="0.2">
      <c r="A357" s="1"/>
      <c r="B357" s="1"/>
      <c r="C357" s="1"/>
      <c r="D357" s="1"/>
      <c r="J357" s="26"/>
      <c r="P357" s="5"/>
      <c r="S357" s="4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</row>
    <row r="358" spans="1:158" s="2" customFormat="1" x14ac:dyDescent="0.2">
      <c r="A358" s="1"/>
      <c r="B358" s="1"/>
      <c r="C358" s="1"/>
      <c r="D358" s="1"/>
      <c r="J358" s="4"/>
      <c r="L358" s="4"/>
      <c r="P358" s="5"/>
      <c r="S358" s="4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</row>
    <row r="359" spans="1:158" ht="15" x14ac:dyDescent="0.2">
      <c r="E359" s="88"/>
      <c r="F359" s="8"/>
    </row>
    <row r="360" spans="1:158" ht="15" x14ac:dyDescent="0.2">
      <c r="F360" s="8"/>
    </row>
    <row r="361" spans="1:158" ht="15" x14ac:dyDescent="0.2">
      <c r="F361" s="8"/>
    </row>
    <row r="362" spans="1:158" ht="15" x14ac:dyDescent="0.2">
      <c r="F362" s="8"/>
    </row>
    <row r="363" spans="1:158" ht="15" x14ac:dyDescent="0.2">
      <c r="F363" s="8"/>
    </row>
    <row r="364" spans="1:158" ht="15" x14ac:dyDescent="0.2">
      <c r="F364" s="8"/>
    </row>
    <row r="365" spans="1:158" ht="15" x14ac:dyDescent="0.2">
      <c r="F365" s="8"/>
    </row>
    <row r="366" spans="1:158" ht="15" x14ac:dyDescent="0.2">
      <c r="F366" s="8"/>
    </row>
    <row r="367" spans="1:158" ht="15" x14ac:dyDescent="0.2">
      <c r="F367" s="8"/>
    </row>
    <row r="368" spans="1:158" ht="15" x14ac:dyDescent="0.2">
      <c r="F368" s="8"/>
    </row>
    <row r="369" spans="5:6" ht="15" x14ac:dyDescent="0.2">
      <c r="F369" s="8"/>
    </row>
    <row r="371" spans="5:6" x14ac:dyDescent="0.2">
      <c r="F371" s="4"/>
    </row>
    <row r="375" spans="5:6" x14ac:dyDescent="0.2">
      <c r="E375" s="89"/>
    </row>
    <row r="376" spans="5:6" x14ac:dyDescent="0.2">
      <c r="E376" s="89"/>
    </row>
    <row r="377" spans="5:6" x14ac:dyDescent="0.2">
      <c r="E377" s="89"/>
    </row>
    <row r="378" spans="5:6" x14ac:dyDescent="0.2">
      <c r="E378" s="90"/>
    </row>
  </sheetData>
  <protectedRanges>
    <protectedRange password="DD14" sqref="P227:T227 N228:T228 G318:G319 H338:T338 G321:G338 G309:G316 E309:F338 Q195:Q196 I198:I205 N198:N205 E156:N169 O157:T169 P156:T156 E229:T308 O197:T205 E9:T155 E170:P187 R170:T187 Q170:Q180 Q182:Q187 E188:T192 I193:I195 O193:P196 N193:N195 E193:H205 J193:M205 R193:T196 Q193 H309:T332 I333:T337 N224:T226 E224:M228 E206:T219" name="Rango1"/>
  </protectedRanges>
  <autoFilter ref="C227:C338" xr:uid="{B7C65E7D-16CD-48B4-967C-7ADCD6FBECEC}"/>
  <mergeCells count="7">
    <mergeCell ref="E5:H5"/>
    <mergeCell ref="N350:P350"/>
    <mergeCell ref="B340:D340"/>
    <mergeCell ref="B341:I341"/>
    <mergeCell ref="B342:I342"/>
    <mergeCell ref="B344:F344"/>
    <mergeCell ref="N223:P223"/>
  </mergeCells>
  <phoneticPr fontId="10" type="noConversion"/>
  <printOptions verticalCentered="1" gridLines="1" gridLinesSet="0"/>
  <pageMargins left="0.23622047244094491" right="0.23622047244094491" top="0.94488188976377963" bottom="0.94488188976377963" header="0.31496062992125984" footer="0.31496062992125984"/>
  <pageSetup paperSize="14" scale="37" fitToHeight="0" orientation="landscape" r:id="rId1"/>
  <headerFooter>
    <oddHeader>&amp;L&amp;G&amp;CPrograma Anual de Caja - Ejecutado</oddHeader>
    <oddFooter>&amp;L&amp;G&amp;C&amp;P&amp;R&amp;6GFI-FM-02
V3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U95"/>
  <sheetViews>
    <sheetView view="pageBreakPreview" topLeftCell="A10" zoomScale="60" zoomScaleNormal="60" workbookViewId="0">
      <selection activeCell="N14" sqref="N14"/>
    </sheetView>
  </sheetViews>
  <sheetFormatPr baseColWidth="10" defaultColWidth="11.42578125" defaultRowHeight="12.75" x14ac:dyDescent="0.2"/>
  <cols>
    <col min="1" max="1" width="8.85546875" customWidth="1"/>
    <col min="2" max="2" width="29.42578125" customWidth="1"/>
    <col min="3" max="3" width="23.42578125" bestFit="1" customWidth="1"/>
    <col min="4" max="4" width="22.85546875" customWidth="1"/>
    <col min="5" max="5" width="12.140625" customWidth="1"/>
    <col min="6" max="6" width="17.42578125" customWidth="1"/>
    <col min="7" max="7" width="20.7109375" customWidth="1"/>
    <col min="8" max="8" width="20.140625" customWidth="1"/>
    <col min="9" max="9" width="18.7109375" customWidth="1"/>
    <col min="10" max="10" width="19.7109375" customWidth="1"/>
    <col min="11" max="11" width="21.140625" customWidth="1"/>
    <col min="12" max="12" width="21.7109375" customWidth="1"/>
    <col min="13" max="13" width="20.7109375" customWidth="1"/>
    <col min="14" max="14" width="19.5703125" customWidth="1"/>
    <col min="15" max="15" width="20.7109375" customWidth="1"/>
    <col min="16" max="16" width="21.140625" customWidth="1"/>
    <col min="17" max="17" width="22" customWidth="1"/>
    <col min="18" max="18" width="13.5703125" customWidth="1"/>
    <col min="19" max="19" width="20.7109375" customWidth="1"/>
    <col min="20" max="20" width="15.85546875" bestFit="1" customWidth="1"/>
  </cols>
  <sheetData>
    <row r="2" spans="1:21" x14ac:dyDescent="0.2">
      <c r="O2" s="146"/>
    </row>
    <row r="3" spans="1:21" x14ac:dyDescent="0.2">
      <c r="A3" s="166" t="s">
        <v>36</v>
      </c>
      <c r="B3" s="166"/>
      <c r="C3">
        <v>2022</v>
      </c>
    </row>
    <row r="4" spans="1:21" ht="13.5" thickBot="1" x14ac:dyDescent="0.25">
      <c r="C4" t="s">
        <v>83</v>
      </c>
    </row>
    <row r="5" spans="1:21" ht="30.75" thickBot="1" x14ac:dyDescent="0.25">
      <c r="A5" s="170" t="s">
        <v>37</v>
      </c>
      <c r="B5" s="171" t="s">
        <v>38</v>
      </c>
      <c r="C5" s="172" t="s">
        <v>19</v>
      </c>
      <c r="D5" s="173" t="s">
        <v>13</v>
      </c>
      <c r="E5" s="172" t="s">
        <v>39</v>
      </c>
      <c r="F5" s="173" t="s">
        <v>1</v>
      </c>
      <c r="G5" s="173" t="s">
        <v>2</v>
      </c>
      <c r="H5" s="173" t="s">
        <v>3</v>
      </c>
      <c r="I5" s="173" t="s">
        <v>4</v>
      </c>
      <c r="J5" s="174" t="s">
        <v>5</v>
      </c>
      <c r="K5" s="173" t="s">
        <v>6</v>
      </c>
      <c r="L5" s="173" t="s">
        <v>7</v>
      </c>
      <c r="M5" s="173" t="s">
        <v>8</v>
      </c>
      <c r="N5" s="173" t="s">
        <v>9</v>
      </c>
      <c r="O5" s="175" t="s">
        <v>10</v>
      </c>
      <c r="P5" s="176" t="s">
        <v>11</v>
      </c>
      <c r="Q5" s="170" t="s">
        <v>40</v>
      </c>
      <c r="R5" s="177" t="s">
        <v>14</v>
      </c>
      <c r="S5" s="173" t="s">
        <v>41</v>
      </c>
    </row>
    <row r="6" spans="1:21" ht="15" x14ac:dyDescent="0.25">
      <c r="A6" s="178">
        <v>3</v>
      </c>
      <c r="B6" s="179" t="s">
        <v>15</v>
      </c>
      <c r="C6" s="180">
        <f>+C7+C15</f>
        <v>395195079000</v>
      </c>
      <c r="D6" s="180">
        <f>+D7+D15</f>
        <v>378838874000</v>
      </c>
      <c r="E6" s="180">
        <f t="shared" ref="E6:S6" si="0">+E7+E15</f>
        <v>0</v>
      </c>
      <c r="F6" s="180">
        <f t="shared" si="0"/>
        <v>842191156</v>
      </c>
      <c r="G6" s="180">
        <f t="shared" si="0"/>
        <v>2202625005</v>
      </c>
      <c r="H6" s="180">
        <f t="shared" si="0"/>
        <v>4253277026</v>
      </c>
      <c r="I6" s="180">
        <f t="shared" si="0"/>
        <v>4143365958</v>
      </c>
      <c r="J6" s="180">
        <f t="shared" si="0"/>
        <v>5443598785</v>
      </c>
      <c r="K6" s="180">
        <f t="shared" si="0"/>
        <v>91776811195</v>
      </c>
      <c r="L6" s="180">
        <f t="shared" si="0"/>
        <v>24472244504</v>
      </c>
      <c r="M6" s="180">
        <f t="shared" si="0"/>
        <v>27075291809</v>
      </c>
      <c r="N6" s="180">
        <f t="shared" si="0"/>
        <v>6298403214</v>
      </c>
      <c r="O6" s="180">
        <f t="shared" si="0"/>
        <v>47540111764</v>
      </c>
      <c r="P6" s="180">
        <f t="shared" si="0"/>
        <v>26565687246</v>
      </c>
      <c r="Q6" s="180">
        <f t="shared" si="0"/>
        <v>56619103786</v>
      </c>
      <c r="R6" s="180">
        <f t="shared" si="0"/>
        <v>0</v>
      </c>
      <c r="S6" s="181">
        <f t="shared" si="0"/>
        <v>74871176879</v>
      </c>
    </row>
    <row r="7" spans="1:21" ht="30.75" customHeight="1" x14ac:dyDescent="0.25">
      <c r="A7" s="182">
        <v>31</v>
      </c>
      <c r="B7" s="167" t="s">
        <v>16</v>
      </c>
      <c r="C7" s="183">
        <f>+C8+C12+C10</f>
        <v>242012527000</v>
      </c>
      <c r="D7" s="183">
        <f t="shared" ref="D7:S7" si="1">+D8+D12+D10</f>
        <v>231720927000</v>
      </c>
      <c r="E7" s="183">
        <f t="shared" si="1"/>
        <v>0</v>
      </c>
      <c r="F7" s="183">
        <f t="shared" si="1"/>
        <v>842191156</v>
      </c>
      <c r="G7" s="183">
        <f t="shared" si="1"/>
        <v>1149440963</v>
      </c>
      <c r="H7" s="183">
        <f t="shared" si="1"/>
        <v>1361968776</v>
      </c>
      <c r="I7" s="183">
        <f t="shared" si="1"/>
        <v>1481504857</v>
      </c>
      <c r="J7" s="183">
        <f t="shared" si="1"/>
        <v>1730290913</v>
      </c>
      <c r="K7" s="183">
        <f t="shared" si="1"/>
        <v>87750713297</v>
      </c>
      <c r="L7" s="183">
        <f t="shared" si="1"/>
        <v>20525656087</v>
      </c>
      <c r="M7" s="183">
        <f t="shared" si="1"/>
        <v>20383360613</v>
      </c>
      <c r="N7" s="183">
        <f t="shared" si="1"/>
        <v>1572450752</v>
      </c>
      <c r="O7" s="183">
        <f t="shared" si="1"/>
        <v>40383762521</v>
      </c>
      <c r="P7" s="183">
        <f t="shared" si="1"/>
        <v>20573662162</v>
      </c>
      <c r="Q7" s="183">
        <f t="shared" si="1"/>
        <v>37813170712</v>
      </c>
      <c r="R7" s="183">
        <f t="shared" si="1"/>
        <v>0</v>
      </c>
      <c r="S7" s="184">
        <f t="shared" si="1"/>
        <v>5865988200</v>
      </c>
    </row>
    <row r="8" spans="1:21" ht="32.25" customHeight="1" x14ac:dyDescent="0.25">
      <c r="A8" s="182">
        <v>311</v>
      </c>
      <c r="B8" s="167" t="s">
        <v>51</v>
      </c>
      <c r="C8" s="183">
        <f>+C9</f>
        <v>18164190000</v>
      </c>
      <c r="D8" s="183">
        <f t="shared" ref="D8:S8" si="2">+D9</f>
        <v>18164190000</v>
      </c>
      <c r="E8" s="183">
        <f t="shared" si="2"/>
        <v>0</v>
      </c>
      <c r="F8" s="183">
        <f t="shared" si="2"/>
        <v>820791156</v>
      </c>
      <c r="G8" s="183">
        <f t="shared" si="2"/>
        <v>1081639652</v>
      </c>
      <c r="H8" s="183">
        <f t="shared" si="2"/>
        <v>1146385955</v>
      </c>
      <c r="I8" s="183">
        <f t="shared" si="2"/>
        <v>1268327147</v>
      </c>
      <c r="J8" s="183">
        <f t="shared" si="2"/>
        <v>1323255880</v>
      </c>
      <c r="K8" s="183">
        <f t="shared" si="2"/>
        <v>2126808747</v>
      </c>
      <c r="L8" s="183">
        <f t="shared" si="2"/>
        <v>1269239167</v>
      </c>
      <c r="M8" s="183">
        <f t="shared" si="2"/>
        <v>1150800513</v>
      </c>
      <c r="N8" s="183">
        <f t="shared" si="2"/>
        <v>1207567464</v>
      </c>
      <c r="O8" s="183">
        <f t="shared" si="2"/>
        <v>1156007300</v>
      </c>
      <c r="P8" s="183">
        <f t="shared" si="2"/>
        <v>1223618675</v>
      </c>
      <c r="Q8" s="183">
        <f t="shared" si="2"/>
        <v>2246723371</v>
      </c>
      <c r="R8" s="183">
        <f t="shared" si="2"/>
        <v>0</v>
      </c>
      <c r="S8" s="184">
        <f t="shared" si="2"/>
        <v>1324748862</v>
      </c>
      <c r="U8" s="146"/>
    </row>
    <row r="9" spans="1:21" ht="30.75" customHeight="1" x14ac:dyDescent="0.25">
      <c r="A9" s="185">
        <v>31101</v>
      </c>
      <c r="B9" s="168" t="s">
        <v>68</v>
      </c>
      <c r="C9" s="186">
        <v>18164190000</v>
      </c>
      <c r="D9" s="186">
        <f>+C9</f>
        <v>18164190000</v>
      </c>
      <c r="E9" s="186">
        <v>0</v>
      </c>
      <c r="F9" s="186">
        <v>820791156</v>
      </c>
      <c r="G9" s="186">
        <v>1081639652</v>
      </c>
      <c r="H9" s="186">
        <v>1146385955</v>
      </c>
      <c r="I9" s="187">
        <v>1268327147</v>
      </c>
      <c r="J9" s="186">
        <v>1323255880</v>
      </c>
      <c r="K9" s="186">
        <f>2126832634-23887</f>
        <v>2126808747</v>
      </c>
      <c r="L9" s="186">
        <v>1269239167</v>
      </c>
      <c r="M9" s="186">
        <v>1150800513</v>
      </c>
      <c r="N9" s="186">
        <v>1207567464</v>
      </c>
      <c r="O9" s="187">
        <v>1156007300</v>
      </c>
      <c r="P9" s="186">
        <v>1223618675</v>
      </c>
      <c r="Q9" s="186">
        <v>2246723371</v>
      </c>
      <c r="R9" s="186">
        <v>0</v>
      </c>
      <c r="S9" s="188">
        <v>1324748862</v>
      </c>
      <c r="T9" s="147"/>
    </row>
    <row r="10" spans="1:21" ht="30.75" thickBot="1" x14ac:dyDescent="0.3">
      <c r="A10" s="182">
        <v>31201</v>
      </c>
      <c r="B10" s="189" t="s">
        <v>81</v>
      </c>
      <c r="C10" s="190">
        <f>+C11</f>
        <v>7833737000</v>
      </c>
      <c r="D10" s="190">
        <f t="shared" ref="D10:S10" si="3">+D11</f>
        <v>7833737000</v>
      </c>
      <c r="E10" s="190">
        <f t="shared" si="3"/>
        <v>0</v>
      </c>
      <c r="F10" s="190">
        <f t="shared" si="3"/>
        <v>21400000</v>
      </c>
      <c r="G10" s="190">
        <f t="shared" si="3"/>
        <v>67801311</v>
      </c>
      <c r="H10" s="190">
        <f t="shared" si="3"/>
        <v>215582821</v>
      </c>
      <c r="I10" s="190">
        <f t="shared" si="3"/>
        <v>213177710</v>
      </c>
      <c r="J10" s="190">
        <f t="shared" si="3"/>
        <v>407035033</v>
      </c>
      <c r="K10" s="190">
        <f t="shared" si="3"/>
        <v>255555461</v>
      </c>
      <c r="L10" s="190">
        <f t="shared" si="3"/>
        <v>498336301</v>
      </c>
      <c r="M10" s="190">
        <f t="shared" si="3"/>
        <v>394958690</v>
      </c>
      <c r="N10" s="190">
        <f t="shared" si="3"/>
        <v>364883288</v>
      </c>
      <c r="O10" s="190">
        <f t="shared" si="3"/>
        <v>566964924</v>
      </c>
      <c r="P10" s="190">
        <f t="shared" si="3"/>
        <v>233974918</v>
      </c>
      <c r="Q10" s="190">
        <f t="shared" si="3"/>
        <v>674979371</v>
      </c>
      <c r="R10" s="190">
        <f t="shared" si="3"/>
        <v>0</v>
      </c>
      <c r="S10" s="184">
        <f t="shared" si="3"/>
        <v>3187670517</v>
      </c>
      <c r="U10" s="143"/>
    </row>
    <row r="11" spans="1:21" ht="36" customHeight="1" thickTop="1" x14ac:dyDescent="0.25">
      <c r="A11" s="185">
        <v>31202</v>
      </c>
      <c r="B11" s="168" t="s">
        <v>70</v>
      </c>
      <c r="C11" s="186">
        <v>7833737000</v>
      </c>
      <c r="D11" s="186">
        <f>+C11</f>
        <v>7833737000</v>
      </c>
      <c r="E11" s="186">
        <v>0</v>
      </c>
      <c r="F11" s="186">
        <v>21400000</v>
      </c>
      <c r="G11" s="191">
        <v>67801311</v>
      </c>
      <c r="H11" s="186">
        <v>215582821</v>
      </c>
      <c r="I11" s="187">
        <v>213177710</v>
      </c>
      <c r="J11" s="186">
        <v>407035033</v>
      </c>
      <c r="K11" s="186">
        <f>255531574+23887</f>
        <v>255555461</v>
      </c>
      <c r="L11" s="186">
        <v>498336301</v>
      </c>
      <c r="M11" s="187">
        <v>394958690</v>
      </c>
      <c r="N11" s="186">
        <v>364883288</v>
      </c>
      <c r="O11" s="186">
        <v>566964924</v>
      </c>
      <c r="P11" s="186">
        <v>233974918</v>
      </c>
      <c r="Q11" s="186">
        <v>674979371</v>
      </c>
      <c r="R11" s="186">
        <v>0</v>
      </c>
      <c r="S11" s="188">
        <v>3187670517</v>
      </c>
    </row>
    <row r="12" spans="1:21" ht="30" x14ac:dyDescent="0.25">
      <c r="A12" s="182">
        <v>315</v>
      </c>
      <c r="B12" s="189" t="s">
        <v>71</v>
      </c>
      <c r="C12" s="190">
        <f>+C13+C14</f>
        <v>216014600000</v>
      </c>
      <c r="D12" s="190">
        <f>+D13+D14</f>
        <v>205723000000</v>
      </c>
      <c r="E12" s="190">
        <f t="shared" ref="E12:S12" si="4">+E13+E14</f>
        <v>0</v>
      </c>
      <c r="F12" s="190">
        <f t="shared" si="4"/>
        <v>0</v>
      </c>
      <c r="G12" s="190">
        <f t="shared" si="4"/>
        <v>0</v>
      </c>
      <c r="H12" s="190">
        <f t="shared" si="4"/>
        <v>0</v>
      </c>
      <c r="I12" s="190">
        <f t="shared" si="4"/>
        <v>0</v>
      </c>
      <c r="J12" s="190">
        <f t="shared" si="4"/>
        <v>0</v>
      </c>
      <c r="K12" s="190">
        <f t="shared" si="4"/>
        <v>85368349089</v>
      </c>
      <c r="L12" s="190">
        <f t="shared" si="4"/>
        <v>18758080619</v>
      </c>
      <c r="M12" s="190">
        <f t="shared" si="4"/>
        <v>18837601410</v>
      </c>
      <c r="N12" s="190">
        <f t="shared" si="4"/>
        <v>0</v>
      </c>
      <c r="O12" s="190">
        <f t="shared" si="4"/>
        <v>38660790297</v>
      </c>
      <c r="P12" s="190">
        <f t="shared" si="4"/>
        <v>19116068569</v>
      </c>
      <c r="Q12" s="190">
        <f t="shared" si="4"/>
        <v>34891467970</v>
      </c>
      <c r="R12" s="190">
        <f t="shared" si="4"/>
        <v>0</v>
      </c>
      <c r="S12" s="184">
        <f t="shared" si="4"/>
        <v>1353568821</v>
      </c>
      <c r="U12" s="143"/>
    </row>
    <row r="13" spans="1:21" ht="36" customHeight="1" x14ac:dyDescent="0.25">
      <c r="A13" s="169">
        <v>31501</v>
      </c>
      <c r="B13" s="168" t="s">
        <v>66</v>
      </c>
      <c r="C13" s="186">
        <v>215614600000</v>
      </c>
      <c r="D13" s="186">
        <v>205323000000</v>
      </c>
      <c r="E13" s="186">
        <v>0</v>
      </c>
      <c r="F13" s="186">
        <v>0</v>
      </c>
      <c r="G13" s="186">
        <v>0</v>
      </c>
      <c r="H13" s="186">
        <v>0</v>
      </c>
      <c r="I13" s="187">
        <v>0</v>
      </c>
      <c r="J13" s="186">
        <v>0</v>
      </c>
      <c r="K13" s="186">
        <v>85368349089</v>
      </c>
      <c r="L13" s="186">
        <v>18758080619</v>
      </c>
      <c r="M13" s="187">
        <v>18837601410</v>
      </c>
      <c r="N13" s="186">
        <v>0</v>
      </c>
      <c r="O13" s="186">
        <v>38643032343</v>
      </c>
      <c r="P13" s="186">
        <v>19116068569</v>
      </c>
      <c r="Q13" s="186">
        <v>34891467970</v>
      </c>
      <c r="R13" s="186">
        <v>0</v>
      </c>
      <c r="S13" s="188">
        <v>1071326775</v>
      </c>
    </row>
    <row r="14" spans="1:21" ht="36" customHeight="1" x14ac:dyDescent="0.25">
      <c r="A14" s="169">
        <v>31507</v>
      </c>
      <c r="B14" s="168" t="s">
        <v>67</v>
      </c>
      <c r="C14" s="186">
        <v>400000000</v>
      </c>
      <c r="D14" s="186">
        <v>400000000</v>
      </c>
      <c r="E14" s="186">
        <v>0</v>
      </c>
      <c r="F14" s="186">
        <v>0</v>
      </c>
      <c r="G14" s="186">
        <v>0</v>
      </c>
      <c r="H14" s="186">
        <v>0</v>
      </c>
      <c r="I14" s="186">
        <v>0</v>
      </c>
      <c r="J14" s="186">
        <v>0</v>
      </c>
      <c r="K14" s="186">
        <v>0</v>
      </c>
      <c r="L14" s="186">
        <v>0</v>
      </c>
      <c r="M14" s="186">
        <v>0</v>
      </c>
      <c r="N14" s="186">
        <v>0</v>
      </c>
      <c r="O14" s="186">
        <v>17757954</v>
      </c>
      <c r="P14" s="186">
        <v>0</v>
      </c>
      <c r="Q14" s="186">
        <v>0</v>
      </c>
      <c r="R14" s="186">
        <v>0</v>
      </c>
      <c r="S14" s="188">
        <v>282242046</v>
      </c>
    </row>
    <row r="15" spans="1:21" ht="15" x14ac:dyDescent="0.25">
      <c r="A15" s="182">
        <v>33</v>
      </c>
      <c r="B15" s="189" t="s">
        <v>42</v>
      </c>
      <c r="C15" s="183">
        <f>+C16</f>
        <v>153182552000</v>
      </c>
      <c r="D15" s="183">
        <f t="shared" ref="D15:S15" si="5">+D16</f>
        <v>147117947000</v>
      </c>
      <c r="E15" s="183">
        <f t="shared" si="5"/>
        <v>0</v>
      </c>
      <c r="F15" s="183">
        <f t="shared" si="5"/>
        <v>0</v>
      </c>
      <c r="G15" s="183">
        <f t="shared" si="5"/>
        <v>1053184042</v>
      </c>
      <c r="H15" s="183">
        <f t="shared" si="5"/>
        <v>2891308250</v>
      </c>
      <c r="I15" s="183">
        <f t="shared" si="5"/>
        <v>2661861101</v>
      </c>
      <c r="J15" s="183">
        <f t="shared" si="5"/>
        <v>3713307872</v>
      </c>
      <c r="K15" s="183">
        <f t="shared" si="5"/>
        <v>4026097898</v>
      </c>
      <c r="L15" s="183">
        <f t="shared" si="5"/>
        <v>3946588417</v>
      </c>
      <c r="M15" s="183">
        <f t="shared" si="5"/>
        <v>6691931196</v>
      </c>
      <c r="N15" s="183">
        <f t="shared" si="5"/>
        <v>4725952462</v>
      </c>
      <c r="O15" s="183">
        <f t="shared" si="5"/>
        <v>7156349243</v>
      </c>
      <c r="P15" s="183">
        <f t="shared" si="5"/>
        <v>5992025084</v>
      </c>
      <c r="Q15" s="183">
        <f t="shared" si="5"/>
        <v>18805933074</v>
      </c>
      <c r="R15" s="183">
        <f t="shared" si="5"/>
        <v>0</v>
      </c>
      <c r="S15" s="184">
        <f t="shared" si="5"/>
        <v>69005188679</v>
      </c>
    </row>
    <row r="16" spans="1:21" ht="15" x14ac:dyDescent="0.25">
      <c r="A16" s="182">
        <v>331</v>
      </c>
      <c r="B16" s="192" t="s">
        <v>43</v>
      </c>
      <c r="C16" s="183">
        <f>C17</f>
        <v>153182552000</v>
      </c>
      <c r="D16" s="183">
        <f t="shared" ref="D16:S16" si="6">D17</f>
        <v>147117947000</v>
      </c>
      <c r="E16" s="183">
        <f t="shared" si="6"/>
        <v>0</v>
      </c>
      <c r="F16" s="183">
        <f t="shared" si="6"/>
        <v>0</v>
      </c>
      <c r="G16" s="183">
        <f t="shared" si="6"/>
        <v>1053184042</v>
      </c>
      <c r="H16" s="183">
        <f t="shared" si="6"/>
        <v>2891308250</v>
      </c>
      <c r="I16" s="183">
        <f t="shared" si="6"/>
        <v>2661861101</v>
      </c>
      <c r="J16" s="183">
        <f t="shared" si="6"/>
        <v>3713307872</v>
      </c>
      <c r="K16" s="183">
        <f t="shared" si="6"/>
        <v>4026097898</v>
      </c>
      <c r="L16" s="183">
        <f t="shared" si="6"/>
        <v>3946588417</v>
      </c>
      <c r="M16" s="183">
        <f t="shared" si="6"/>
        <v>6691931196</v>
      </c>
      <c r="N16" s="183">
        <f t="shared" si="6"/>
        <v>4725952462</v>
      </c>
      <c r="O16" s="183">
        <f t="shared" si="6"/>
        <v>7156349243</v>
      </c>
      <c r="P16" s="183">
        <f t="shared" si="6"/>
        <v>5992025084</v>
      </c>
      <c r="Q16" s="183">
        <f t="shared" si="6"/>
        <v>18805933074</v>
      </c>
      <c r="R16" s="183">
        <f t="shared" si="6"/>
        <v>0</v>
      </c>
      <c r="S16" s="184">
        <f t="shared" si="6"/>
        <v>69005188679</v>
      </c>
    </row>
    <row r="17" spans="1:20" ht="43.5" customHeight="1" x14ac:dyDescent="0.25">
      <c r="A17" s="185">
        <v>33116</v>
      </c>
      <c r="B17" s="193" t="s">
        <v>86</v>
      </c>
      <c r="C17" s="187">
        <v>153182552000</v>
      </c>
      <c r="D17" s="187">
        <v>147117947000</v>
      </c>
      <c r="E17" s="186"/>
      <c r="F17" s="186"/>
      <c r="G17" s="186">
        <v>1053184042</v>
      </c>
      <c r="H17" s="186">
        <v>2891308250</v>
      </c>
      <c r="I17" s="186">
        <v>2661861101</v>
      </c>
      <c r="J17" s="186">
        <v>3713307872</v>
      </c>
      <c r="K17" s="186">
        <v>4026097898</v>
      </c>
      <c r="L17" s="186">
        <v>3946588417</v>
      </c>
      <c r="M17" s="186">
        <v>6691931196</v>
      </c>
      <c r="N17" s="186">
        <v>4725952462</v>
      </c>
      <c r="O17" s="186">
        <v>7156349243</v>
      </c>
      <c r="P17" s="186">
        <v>5992025084</v>
      </c>
      <c r="Q17" s="186">
        <f>18341924234+464008840</f>
        <v>18805933074</v>
      </c>
      <c r="R17" s="186">
        <v>0</v>
      </c>
      <c r="S17" s="188">
        <v>69005188679</v>
      </c>
    </row>
    <row r="18" spans="1:20" ht="15" x14ac:dyDescent="0.25">
      <c r="A18" s="194">
        <v>5</v>
      </c>
      <c r="B18" s="195" t="s">
        <v>44</v>
      </c>
      <c r="C18" s="190">
        <v>0</v>
      </c>
      <c r="D18" s="190">
        <v>0</v>
      </c>
      <c r="E18" s="183">
        <v>0</v>
      </c>
      <c r="F18" s="183">
        <v>0</v>
      </c>
      <c r="G18" s="183">
        <v>0</v>
      </c>
      <c r="H18" s="183">
        <v>0</v>
      </c>
      <c r="I18" s="183">
        <v>0</v>
      </c>
      <c r="J18" s="183">
        <v>0</v>
      </c>
      <c r="K18" s="183">
        <v>0</v>
      </c>
      <c r="L18" s="183">
        <v>0</v>
      </c>
      <c r="M18" s="183">
        <v>0</v>
      </c>
      <c r="N18" s="183">
        <v>0</v>
      </c>
      <c r="O18" s="183">
        <v>0</v>
      </c>
      <c r="P18" s="183">
        <v>0</v>
      </c>
      <c r="Q18" s="196">
        <v>3860916988</v>
      </c>
      <c r="R18" s="196">
        <v>0</v>
      </c>
      <c r="S18" s="184">
        <v>0</v>
      </c>
    </row>
    <row r="19" spans="1:20" ht="15.75" thickBot="1" x14ac:dyDescent="0.3">
      <c r="A19" s="197">
        <v>6</v>
      </c>
      <c r="B19" s="198" t="s">
        <v>45</v>
      </c>
      <c r="C19" s="199">
        <v>56364147442</v>
      </c>
      <c r="D19" s="199">
        <f>+C19</f>
        <v>56364147442</v>
      </c>
      <c r="E19" s="186">
        <v>0</v>
      </c>
      <c r="F19" s="186">
        <v>347565297</v>
      </c>
      <c r="G19" s="186">
        <v>4038110221</v>
      </c>
      <c r="H19" s="186">
        <v>2895133587</v>
      </c>
      <c r="I19" s="186">
        <v>1380376601</v>
      </c>
      <c r="J19" s="186">
        <v>5561696957</v>
      </c>
      <c r="K19" s="186">
        <v>3613701562</v>
      </c>
      <c r="L19" s="186">
        <v>329876817</v>
      </c>
      <c r="M19" s="186">
        <v>871026278</v>
      </c>
      <c r="N19" s="186">
        <v>977817890</v>
      </c>
      <c r="O19" s="186">
        <v>101056963</v>
      </c>
      <c r="P19" s="186">
        <v>680965438</v>
      </c>
      <c r="Q19" s="186">
        <v>3709903757</v>
      </c>
      <c r="R19" s="199">
        <v>0</v>
      </c>
      <c r="S19" s="188">
        <v>11099122212</v>
      </c>
    </row>
    <row r="20" spans="1:20" ht="15.75" thickBot="1" x14ac:dyDescent="0.3">
      <c r="A20" s="200" t="s">
        <v>46</v>
      </c>
      <c r="B20" s="200" t="s">
        <v>47</v>
      </c>
      <c r="C20" s="201">
        <f t="shared" ref="C20:E20" si="7">+C19+C6</f>
        <v>451559226442</v>
      </c>
      <c r="D20" s="201">
        <f t="shared" si="7"/>
        <v>435203021442</v>
      </c>
      <c r="E20" s="201">
        <f t="shared" si="7"/>
        <v>0</v>
      </c>
      <c r="F20" s="201">
        <f>+F19+F6+F18</f>
        <v>1189756453</v>
      </c>
      <c r="G20" s="201">
        <f t="shared" ref="G20:S20" si="8">+G19+G6+G18</f>
        <v>6240735226</v>
      </c>
      <c r="H20" s="201">
        <f t="shared" si="8"/>
        <v>7148410613</v>
      </c>
      <c r="I20" s="201">
        <f t="shared" si="8"/>
        <v>5523742559</v>
      </c>
      <c r="J20" s="201">
        <f t="shared" si="8"/>
        <v>11005295742</v>
      </c>
      <c r="K20" s="201">
        <f t="shared" si="8"/>
        <v>95390512757</v>
      </c>
      <c r="L20" s="201">
        <f t="shared" si="8"/>
        <v>24802121321</v>
      </c>
      <c r="M20" s="201">
        <f t="shared" si="8"/>
        <v>27946318087</v>
      </c>
      <c r="N20" s="201">
        <f t="shared" si="8"/>
        <v>7276221104</v>
      </c>
      <c r="O20" s="201">
        <f t="shared" si="8"/>
        <v>47641168727</v>
      </c>
      <c r="P20" s="201">
        <f t="shared" si="8"/>
        <v>27246652684</v>
      </c>
      <c r="Q20" s="201">
        <f t="shared" si="8"/>
        <v>64189924531</v>
      </c>
      <c r="R20" s="201">
        <f t="shared" si="8"/>
        <v>0</v>
      </c>
      <c r="S20" s="201">
        <f t="shared" si="8"/>
        <v>85970299091</v>
      </c>
    </row>
    <row r="21" spans="1:20" ht="13.5" customHeight="1" x14ac:dyDescent="0.3">
      <c r="A21" s="93" t="s">
        <v>49</v>
      </c>
      <c r="B21" s="94" t="s">
        <v>48</v>
      </c>
      <c r="C21" s="75"/>
      <c r="D21" s="75"/>
      <c r="E21" s="75"/>
      <c r="F21" s="75"/>
      <c r="G21" s="75"/>
      <c r="H21" s="75"/>
      <c r="I21" s="75"/>
      <c r="J21" s="75"/>
      <c r="K21" s="74"/>
      <c r="L21" s="75"/>
      <c r="M21" s="75"/>
      <c r="N21" s="75"/>
      <c r="O21" s="93"/>
      <c r="P21" s="93"/>
      <c r="Q21" s="95"/>
      <c r="R21" s="74"/>
      <c r="S21" s="74"/>
    </row>
    <row r="22" spans="1:20" ht="16.5" hidden="1" x14ac:dyDescent="0.3">
      <c r="A22" s="96"/>
      <c r="B22" s="94" t="s">
        <v>48</v>
      </c>
      <c r="C22" s="97"/>
      <c r="D22" s="74"/>
      <c r="E22" s="74"/>
      <c r="F22" s="74"/>
      <c r="G22" s="74"/>
      <c r="H22" s="74"/>
      <c r="I22" s="75"/>
      <c r="J22" s="75"/>
      <c r="K22" s="74"/>
      <c r="L22" s="75"/>
      <c r="M22" s="92"/>
      <c r="N22" s="75"/>
      <c r="O22" s="93"/>
      <c r="P22" s="93"/>
      <c r="Q22" s="95"/>
      <c r="R22" s="74"/>
      <c r="S22" s="74"/>
    </row>
    <row r="23" spans="1:20" ht="16.5" hidden="1" x14ac:dyDescent="0.3">
      <c r="A23" s="96"/>
      <c r="B23" s="94" t="s">
        <v>48</v>
      </c>
      <c r="C23" s="98"/>
      <c r="D23" s="74"/>
      <c r="E23" s="74"/>
      <c r="F23" s="98"/>
      <c r="G23" s="74"/>
      <c r="H23" s="74"/>
      <c r="I23" s="75"/>
      <c r="J23" s="75"/>
      <c r="K23" s="99"/>
      <c r="L23" s="92"/>
      <c r="M23" s="92"/>
      <c r="N23" s="75"/>
      <c r="O23" s="74"/>
      <c r="P23" s="74"/>
      <c r="Q23" s="100"/>
      <c r="R23" s="74"/>
      <c r="S23" s="74"/>
    </row>
    <row r="24" spans="1:20" ht="16.5" hidden="1" x14ac:dyDescent="0.3">
      <c r="A24" s="101"/>
      <c r="B24" s="94" t="s">
        <v>48</v>
      </c>
      <c r="C24" s="102"/>
      <c r="D24" s="99"/>
      <c r="E24" s="99"/>
      <c r="F24" s="102"/>
      <c r="G24" s="99"/>
      <c r="H24" s="99"/>
      <c r="I24" s="75"/>
      <c r="J24" s="99"/>
      <c r="K24" s="99"/>
      <c r="L24" s="103"/>
      <c r="M24" s="99"/>
      <c r="N24" s="99"/>
      <c r="O24" s="99"/>
      <c r="P24" s="99"/>
      <c r="Q24" s="100"/>
      <c r="R24" s="99"/>
      <c r="S24" s="99"/>
    </row>
    <row r="25" spans="1:20" ht="16.5" hidden="1" x14ac:dyDescent="0.3">
      <c r="A25" s="101"/>
      <c r="B25" s="94" t="s">
        <v>48</v>
      </c>
      <c r="C25" s="102"/>
      <c r="D25" s="99"/>
      <c r="E25" s="99"/>
      <c r="F25" s="102"/>
      <c r="G25" s="99"/>
      <c r="H25" s="103"/>
      <c r="I25" s="75"/>
      <c r="J25" s="103"/>
      <c r="K25" s="99"/>
      <c r="L25" s="92"/>
      <c r="M25" s="103"/>
      <c r="N25" s="75"/>
      <c r="O25" s="99"/>
      <c r="P25" s="99"/>
      <c r="Q25" s="100"/>
      <c r="R25" s="99"/>
      <c r="S25" s="99"/>
    </row>
    <row r="26" spans="1:20" ht="1.5" customHeight="1" x14ac:dyDescent="0.3">
      <c r="A26" s="96"/>
      <c r="B26" s="94" t="s">
        <v>48</v>
      </c>
      <c r="C26" s="98"/>
      <c r="D26" s="74"/>
      <c r="E26" s="74"/>
      <c r="F26" s="98"/>
      <c r="G26" s="74"/>
      <c r="H26" s="74"/>
      <c r="I26" s="75"/>
      <c r="J26" s="74"/>
      <c r="K26" s="74"/>
      <c r="L26" s="104"/>
      <c r="M26" s="74"/>
      <c r="N26" s="75"/>
      <c r="O26" s="74"/>
      <c r="P26" s="74"/>
      <c r="Q26" s="100"/>
      <c r="R26" s="74"/>
      <c r="S26" s="74"/>
    </row>
    <row r="27" spans="1:20" ht="16.5" x14ac:dyDescent="0.3">
      <c r="A27" s="96"/>
      <c r="B27" s="74"/>
      <c r="C27" s="98"/>
      <c r="D27" s="74"/>
      <c r="E27" s="74"/>
      <c r="F27" s="98"/>
      <c r="G27" s="74"/>
      <c r="H27" s="74"/>
      <c r="I27" s="75"/>
      <c r="J27" s="74"/>
      <c r="K27" s="104"/>
      <c r="L27" s="75"/>
      <c r="M27" s="75"/>
      <c r="N27" s="74"/>
      <c r="O27" s="74"/>
      <c r="P27" s="74"/>
      <c r="Q27" s="100"/>
      <c r="R27" s="74"/>
      <c r="S27" s="74"/>
    </row>
    <row r="28" spans="1:20" ht="16.5" x14ac:dyDescent="0.3">
      <c r="A28" s="74"/>
      <c r="B28" s="74"/>
      <c r="C28" s="73"/>
      <c r="D28" s="74"/>
      <c r="E28" s="74"/>
      <c r="F28" s="98"/>
      <c r="G28" s="74"/>
      <c r="H28" s="74"/>
      <c r="I28" s="75"/>
      <c r="J28" s="74"/>
      <c r="K28" s="74"/>
      <c r="L28" s="75"/>
      <c r="M28" s="74"/>
      <c r="N28" s="74"/>
      <c r="O28" s="74"/>
      <c r="P28" s="74"/>
      <c r="Q28" s="100"/>
      <c r="R28" s="74"/>
      <c r="S28" s="74"/>
    </row>
    <row r="29" spans="1:20" ht="16.5" x14ac:dyDescent="0.3">
      <c r="A29" s="105"/>
      <c r="B29" s="105"/>
      <c r="C29" s="141"/>
      <c r="D29" s="142"/>
      <c r="E29" s="105"/>
      <c r="F29" s="106"/>
      <c r="G29" s="107"/>
      <c r="H29" s="105"/>
      <c r="I29" s="105"/>
      <c r="J29" s="105"/>
      <c r="K29" s="105"/>
      <c r="L29" s="107"/>
      <c r="M29" s="74"/>
      <c r="N29" s="74"/>
      <c r="O29" s="74"/>
      <c r="P29" s="74"/>
      <c r="Q29" s="100"/>
      <c r="R29" s="105"/>
      <c r="S29" s="105"/>
    </row>
    <row r="30" spans="1:20" s="74" customFormat="1" ht="17.25" thickBot="1" x14ac:dyDescent="0.35">
      <c r="E30" s="77"/>
      <c r="F30" s="78"/>
      <c r="G30" s="78"/>
      <c r="H30" s="78"/>
      <c r="I30" s="159"/>
      <c r="J30" s="73"/>
      <c r="K30" s="79"/>
      <c r="L30" s="80"/>
      <c r="M30" s="79"/>
      <c r="N30" s="77"/>
      <c r="O30" s="78"/>
      <c r="P30" s="78"/>
      <c r="Q30" s="78"/>
      <c r="R30" s="159"/>
      <c r="S30" s="75"/>
      <c r="T30" s="75"/>
    </row>
    <row r="31" spans="1:20" s="74" customFormat="1" ht="17.25" thickTop="1" x14ac:dyDescent="0.3">
      <c r="D31" s="81"/>
      <c r="E31" s="82" t="s">
        <v>84</v>
      </c>
      <c r="F31" s="73"/>
      <c r="G31" s="73"/>
      <c r="H31" s="73"/>
      <c r="I31" s="73"/>
      <c r="J31" s="73"/>
      <c r="L31" s="76"/>
      <c r="N31" s="158" t="s">
        <v>489</v>
      </c>
      <c r="O31" s="81"/>
      <c r="P31" s="81"/>
      <c r="Q31" s="75"/>
      <c r="R31" s="75"/>
      <c r="S31" s="75"/>
      <c r="T31" s="75"/>
    </row>
    <row r="32" spans="1:20" s="74" customFormat="1" ht="16.5" x14ac:dyDescent="0.3">
      <c r="D32" s="81"/>
      <c r="E32" s="81" t="s">
        <v>487</v>
      </c>
      <c r="F32" s="81"/>
      <c r="G32" s="82"/>
      <c r="H32" s="81"/>
      <c r="I32" s="81"/>
      <c r="J32" s="81"/>
      <c r="L32" s="76"/>
      <c r="N32" s="82" t="s">
        <v>488</v>
      </c>
      <c r="O32" s="81"/>
      <c r="P32" s="81"/>
      <c r="Q32" s="75"/>
      <c r="R32" s="75"/>
      <c r="S32" s="75"/>
      <c r="T32" s="75"/>
    </row>
    <row r="33" spans="1:20" s="74" customFormat="1" ht="16.5" x14ac:dyDescent="0.3">
      <c r="D33" s="81"/>
      <c r="E33" s="81" t="s">
        <v>34</v>
      </c>
      <c r="F33" s="81"/>
      <c r="G33" s="81"/>
      <c r="H33" s="81"/>
      <c r="I33" s="81"/>
      <c r="J33" s="81"/>
      <c r="L33" s="76"/>
      <c r="N33" s="161" t="s">
        <v>82</v>
      </c>
      <c r="O33" s="161"/>
      <c r="P33" s="161"/>
      <c r="Q33" s="75"/>
      <c r="R33" s="75"/>
      <c r="S33" s="75"/>
      <c r="T33" s="75"/>
    </row>
    <row r="34" spans="1:20" s="1" customFormat="1" x14ac:dyDescent="0.2">
      <c r="A34" s="67"/>
      <c r="B34" s="83" t="s">
        <v>24</v>
      </c>
      <c r="C34" s="84" t="s">
        <v>72</v>
      </c>
      <c r="E34" s="2"/>
      <c r="F34" s="85"/>
      <c r="G34" s="86"/>
      <c r="H34" s="85"/>
      <c r="I34" s="85"/>
      <c r="J34" s="85"/>
      <c r="K34" s="85"/>
      <c r="L34" s="86"/>
      <c r="M34" s="85"/>
      <c r="N34" s="85"/>
      <c r="O34" s="85"/>
      <c r="P34" s="87"/>
      <c r="Q34" s="85"/>
      <c r="R34" s="85"/>
      <c r="S34" s="86"/>
      <c r="T34" s="85"/>
    </row>
    <row r="35" spans="1:20" s="1" customFormat="1" x14ac:dyDescent="0.2">
      <c r="B35" s="1" t="s">
        <v>486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5"/>
      <c r="Q35" s="2"/>
      <c r="R35" s="2"/>
      <c r="S35" s="4"/>
      <c r="T35" s="2"/>
    </row>
    <row r="36" spans="1:20" ht="16.5" x14ac:dyDescent="0.3">
      <c r="A36" s="74"/>
      <c r="B36" s="81"/>
      <c r="C36" s="81"/>
      <c r="D36" s="81"/>
      <c r="E36" s="81"/>
      <c r="F36" s="98"/>
      <c r="G36" s="81"/>
      <c r="H36" s="81"/>
      <c r="I36" s="81"/>
      <c r="J36" s="81"/>
      <c r="K36" s="74"/>
      <c r="L36" s="74"/>
      <c r="M36" s="92"/>
      <c r="N36" s="75"/>
      <c r="O36" s="75"/>
      <c r="P36" s="74"/>
      <c r="Q36" s="74"/>
      <c r="R36" s="74"/>
      <c r="S36" s="74"/>
    </row>
    <row r="37" spans="1:20" ht="16.5" x14ac:dyDescent="0.3">
      <c r="A37" s="74"/>
      <c r="B37" s="81"/>
      <c r="C37" s="81"/>
      <c r="D37" s="81"/>
      <c r="E37" s="81"/>
      <c r="F37" s="81"/>
      <c r="G37" s="81"/>
      <c r="H37" s="161"/>
      <c r="I37" s="161"/>
      <c r="J37" s="161"/>
      <c r="K37" s="74"/>
      <c r="L37" s="74"/>
      <c r="M37" s="92"/>
      <c r="N37" s="75"/>
      <c r="O37" s="75"/>
      <c r="P37" s="74"/>
      <c r="Q37" s="74"/>
      <c r="R37" s="74"/>
      <c r="S37" s="74"/>
    </row>
    <row r="38" spans="1:20" ht="16.5" x14ac:dyDescent="0.3">
      <c r="A38" s="74"/>
      <c r="B38" s="81"/>
      <c r="C38" s="81"/>
      <c r="D38" s="81"/>
      <c r="E38" s="81"/>
      <c r="F38" s="81"/>
      <c r="G38" s="81"/>
      <c r="H38" s="91"/>
      <c r="I38" s="91"/>
      <c r="J38" s="91"/>
      <c r="K38" s="81"/>
      <c r="L38" s="75"/>
      <c r="M38" s="74"/>
      <c r="N38" s="74"/>
      <c r="O38" s="74"/>
      <c r="P38" s="74"/>
      <c r="Q38" s="74"/>
      <c r="R38" s="74"/>
      <c r="S38" s="74"/>
    </row>
    <row r="39" spans="1:20" ht="16.5" x14ac:dyDescent="0.3">
      <c r="A39" s="74"/>
      <c r="B39" s="81"/>
      <c r="C39" s="81"/>
      <c r="D39" s="81"/>
      <c r="E39" s="81"/>
      <c r="F39" s="108"/>
      <c r="G39" s="81"/>
      <c r="H39" s="91"/>
      <c r="I39" s="91"/>
      <c r="J39" s="91"/>
      <c r="K39" s="81"/>
      <c r="L39" s="75"/>
      <c r="M39" s="74"/>
      <c r="N39" s="74"/>
      <c r="O39" s="92"/>
      <c r="P39" s="74"/>
      <c r="Q39" s="74"/>
      <c r="R39" s="74"/>
      <c r="S39" s="74"/>
    </row>
    <row r="40" spans="1:20" ht="16.5" x14ac:dyDescent="0.3">
      <c r="A40" s="74"/>
      <c r="B40" s="81"/>
      <c r="C40" s="81"/>
      <c r="D40" s="81"/>
      <c r="E40" s="81"/>
      <c r="F40" s="81"/>
      <c r="G40" s="81"/>
      <c r="H40" s="91"/>
      <c r="I40" s="91"/>
      <c r="J40" s="91"/>
      <c r="K40" s="81"/>
      <c r="L40" s="75"/>
      <c r="M40" s="74"/>
      <c r="N40" s="74"/>
      <c r="O40" s="92"/>
      <c r="P40" s="74"/>
      <c r="Q40" s="74"/>
      <c r="R40" s="74"/>
      <c r="S40" s="74"/>
    </row>
    <row r="55" ht="31.5" customHeight="1" x14ac:dyDescent="0.2"/>
    <row r="68" ht="16.5" customHeight="1" x14ac:dyDescent="0.2"/>
    <row r="91" spans="6:12" x14ac:dyDescent="0.2">
      <c r="I91" s="166"/>
      <c r="J91" s="166"/>
      <c r="K91" s="166"/>
      <c r="L91" s="166"/>
    </row>
    <row r="94" spans="6:12" x14ac:dyDescent="0.2">
      <c r="F94" t="s">
        <v>50</v>
      </c>
    </row>
    <row r="95" spans="6:12" x14ac:dyDescent="0.2">
      <c r="I95" s="166"/>
      <c r="J95" s="166"/>
      <c r="K95" s="166"/>
    </row>
  </sheetData>
  <mergeCells count="5">
    <mergeCell ref="A3:B3"/>
    <mergeCell ref="I95:K95"/>
    <mergeCell ref="I91:L91"/>
    <mergeCell ref="H37:J37"/>
    <mergeCell ref="N33:P33"/>
  </mergeCells>
  <printOptions horizontalCentered="1" gridLines="1" gridLinesSet="0"/>
  <pageMargins left="0.23622047244094488" right="0.23622047244094488" top="0.74803149606299213" bottom="0.74803149606299213" header="0.31496062992125984" footer="0.31496062992125984"/>
  <pageSetup paperSize="14" scale="43" fitToHeight="0" orientation="landscape" r:id="rId1"/>
  <headerFooter>
    <oddHeader>&amp;L&amp;G&amp;CPrograma Anual Mensualizado Caja-Ingresos por transferencias de la Dirreción Distrital de Tesoreria</oddHeader>
    <oddFooter>&amp;L&amp;G&amp;C&amp;P&amp;R&amp;6GFI-FM-02
V3</oddFoot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C4281C48BB364B9BA885CCE35D8D38" ma:contentTypeVersion="13" ma:contentTypeDescription="Crear nuevo documento." ma:contentTypeScope="" ma:versionID="d42d1cfd15e01905963a6190cc043a80">
  <xsd:schema xmlns:xsd="http://www.w3.org/2001/XMLSchema" xmlns:xs="http://www.w3.org/2001/XMLSchema" xmlns:p="http://schemas.microsoft.com/office/2006/metadata/properties" xmlns:ns3="04038aa1-9b26-4f12-ac7a-7bf44a02d2c3" xmlns:ns4="e741e34b-0fdd-4c49-ab7b-193ec81d2819" targetNamespace="http://schemas.microsoft.com/office/2006/metadata/properties" ma:root="true" ma:fieldsID="2a5d8fc92248df4d166c5c0b54368802" ns3:_="" ns4:_="">
    <xsd:import namespace="04038aa1-9b26-4f12-ac7a-7bf44a02d2c3"/>
    <xsd:import namespace="e741e34b-0fdd-4c49-ab7b-193ec81d281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38aa1-9b26-4f12-ac7a-7bf44a02d2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41e34b-0fdd-4c49-ab7b-193ec81d2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A0C2BA-0B3E-4E38-A31D-13E68DFDD2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038aa1-9b26-4f12-ac7a-7bf44a02d2c3"/>
    <ds:schemaRef ds:uri="e741e34b-0fdd-4c49-ab7b-193ec81d28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9A1875-8678-4C8F-A055-36F3F1C7C0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95116C-396B-4349-9CB3-8C340FE428D7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  <ds:schemaRef ds:uri="04038aa1-9b26-4f12-ac7a-7bf44a02d2c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e741e34b-0fdd-4c49-ab7b-193ec81d281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PAC-EJECUTADO </vt:lpstr>
      <vt:lpstr>P-INGRESOS</vt:lpstr>
      <vt:lpstr>'PAC-EJECUTADO '!Área_de_impresión</vt:lpstr>
      <vt:lpstr>'P-INGRESOS'!Área_de_impresión</vt:lpstr>
      <vt:lpstr>'PAC-EJECUTADO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AT&amp;T Preferred Customer</dc:creator>
  <cp:lastModifiedBy>Admin</cp:lastModifiedBy>
  <cp:lastPrinted>2023-01-25T13:20:47Z</cp:lastPrinted>
  <dcterms:created xsi:type="dcterms:W3CDTF">1996-12-11T19:58:24Z</dcterms:created>
  <dcterms:modified xsi:type="dcterms:W3CDTF">2023-01-25T13:23:35Z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0x0101009EC4281C48BB364B9BA885CCE35D8D38</vt:lpwstr>
  </property>
  <property fmtid="{D5CDD505-2E9C-101B-9397-08002B2CF9AE}" pid="3" name="MSIP_Label_5fac521f-e930-485b-97f4-efbe7db8e98f_Enabled">
    <vt:lpwstr>true</vt:lpwstr>
  </property>
  <property fmtid="{D5CDD505-2E9C-101B-9397-08002B2CF9AE}" pid="4" name="MSIP_Label_5fac521f-e930-485b-97f4-efbe7db8e98f_SetDate">
    <vt:lpwstr>2022-09-06T16:51:51Z</vt:lpwstr>
  </property>
  <property fmtid="{D5CDD505-2E9C-101B-9397-08002B2CF9AE}" pid="5" name="MSIP_Label_5fac521f-e930-485b-97f4-efbe7db8e98f_Method">
    <vt:lpwstr>Standard</vt:lpwstr>
  </property>
  <property fmtid="{D5CDD505-2E9C-101B-9397-08002B2CF9AE}" pid="6" name="MSIP_Label_5fac521f-e930-485b-97f4-efbe7db8e98f_Name">
    <vt:lpwstr>defa4170-0d19-0005-0004-bc88714345d2</vt:lpwstr>
  </property>
  <property fmtid="{D5CDD505-2E9C-101B-9397-08002B2CF9AE}" pid="7" name="MSIP_Label_5fac521f-e930-485b-97f4-efbe7db8e98f_SiteId">
    <vt:lpwstr>9ecb216e-449b-4584-bc82-26bce78574fb</vt:lpwstr>
  </property>
  <property fmtid="{D5CDD505-2E9C-101B-9397-08002B2CF9AE}" pid="8" name="MSIP_Label_5fac521f-e930-485b-97f4-efbe7db8e98f_ActionId">
    <vt:lpwstr>a3f2cf12-a0d3-4d2c-9dfc-3fc26a69c3e7</vt:lpwstr>
  </property>
  <property fmtid="{D5CDD505-2E9C-101B-9397-08002B2CF9AE}" pid="9" name="MSIP_Label_5fac521f-e930-485b-97f4-efbe7db8e98f_ContentBits">
    <vt:lpwstr>0</vt:lpwstr>
  </property>
</Properties>
</file>